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zzo.g\Desktop\"/>
    </mc:Choice>
  </mc:AlternateContent>
  <bookViews>
    <workbookView xWindow="0" yWindow="0" windowWidth="28800" windowHeight="10245" activeTab="1"/>
  </bookViews>
  <sheets>
    <sheet name="Allegato 4" sheetId="1" r:id="rId1"/>
    <sheet name="Dettaglio Allegato 4" sheetId="2" r:id="rId2"/>
    <sheet name="Dettaglio DEI" sheetId="3" r:id="rId3"/>
  </sheets>
  <definedNames>
    <definedName name="_xlnm._FilterDatabase" localSheetId="0" hidden="1">'Allegato 4'!$A$1:$E$55</definedName>
    <definedName name="_xlnm._FilterDatabase" localSheetId="1" hidden="1">'Dettaglio Allegato 4'!$A$1:$U$56</definedName>
    <definedName name="_xlnm._FilterDatabase" localSheetId="2" hidden="1">'Dettaglio DEI'!$A$4:$J$18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I54" i="2"/>
  <c r="I53" i="2"/>
  <c r="B2" i="1"/>
  <c r="I3" i="2"/>
  <c r="I2" i="2"/>
  <c r="I46" i="2" l="1"/>
  <c r="I45" i="2"/>
  <c r="I40" i="2"/>
  <c r="I41" i="2"/>
  <c r="H6" i="3" l="1"/>
  <c r="H8" i="3"/>
  <c r="H10" i="3"/>
  <c r="H14" i="3"/>
  <c r="H15" i="3"/>
  <c r="H18" i="3"/>
  <c r="I15" i="3"/>
  <c r="H16" i="3"/>
  <c r="I16" i="3"/>
  <c r="J55" i="2"/>
  <c r="K55" i="2"/>
  <c r="L55" i="2"/>
  <c r="M55" i="2"/>
  <c r="D30" i="3"/>
  <c r="D29" i="3"/>
  <c r="H5" i="3"/>
  <c r="I5" i="3"/>
  <c r="I6" i="3"/>
  <c r="H7" i="3"/>
  <c r="I7" i="3"/>
  <c r="I8" i="3"/>
  <c r="H9" i="3"/>
  <c r="I9" i="3"/>
  <c r="I10" i="3"/>
  <c r="H11" i="3"/>
  <c r="I11" i="3"/>
  <c r="H12" i="3"/>
  <c r="I12" i="3"/>
  <c r="H13" i="3"/>
  <c r="I13" i="3"/>
  <c r="I14" i="3"/>
  <c r="I18" i="3"/>
  <c r="J7" i="3" l="1"/>
  <c r="J15" i="3"/>
  <c r="J16" i="3"/>
  <c r="J9" i="3"/>
  <c r="J13" i="3"/>
  <c r="J18" i="3"/>
  <c r="J11" i="3"/>
  <c r="J10" i="3"/>
  <c r="J8" i="3"/>
  <c r="J14" i="3"/>
  <c r="J12" i="3"/>
  <c r="J5" i="3"/>
  <c r="J6" i="3"/>
  <c r="D31" i="3"/>
  <c r="I2" i="3"/>
  <c r="I3" i="3" s="1"/>
  <c r="H2" i="3"/>
  <c r="H3" i="3" s="1"/>
  <c r="J2" i="3" l="1"/>
  <c r="I10" i="2"/>
  <c r="D10" i="1"/>
  <c r="I11" i="2" l="1"/>
  <c r="I55" i="2" s="1"/>
  <c r="I56" i="2" s="1"/>
  <c r="D22" i="3" s="1"/>
  <c r="D24" i="3"/>
  <c r="D11" i="1"/>
  <c r="D55" i="1" s="1"/>
  <c r="J3" i="3"/>
  <c r="D23" i="3" s="1"/>
  <c r="D27" i="3" l="1"/>
  <c r="D26" i="3"/>
</calcChain>
</file>

<file path=xl/sharedStrings.xml><?xml version="1.0" encoding="utf-8"?>
<sst xmlns="http://schemas.openxmlformats.org/spreadsheetml/2006/main" count="478" uniqueCount="222">
  <si>
    <t>Codice Articolo Convenzione</t>
  </si>
  <si>
    <t>Quantità</t>
  </si>
  <si>
    <t>Durata</t>
  </si>
  <si>
    <t>Prezzo Totale</t>
  </si>
  <si>
    <t>Note</t>
  </si>
  <si>
    <t>Consielte</t>
  </si>
  <si>
    <t>RL7-2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</si>
  <si>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</si>
  <si>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</si>
  <si>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</si>
  <si>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</si>
  <si>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</si>
  <si>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</si>
  <si>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</si>
  <si>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</si>
  <si>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</si>
  <si>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</si>
  <si>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</si>
  <si>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</si>
  <si>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m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</si>
  <si>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</si>
  <si>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</si>
  <si>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</si>
  <si>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</si>
  <si>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</si>
  <si>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</si>
  <si>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</si>
  <si>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</si>
  <si>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</si>
  <si>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</si>
  <si>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</si>
  <si>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</si>
  <si>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</si>
  <si>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</si>
  <si>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</si>
  <si>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</si>
  <si>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F02.5.06.134</t>
  </si>
  <si>
    <t>Minicanale in materiale termoplastico senza alogeni per la distribuzione di cavi e porta apparecchi, completo di coperchio, in opera: senza parete divisoria:</t>
  </si>
  <si>
    <t>F02.5.06.134.a</t>
  </si>
  <si>
    <t>22 x 10 mm</t>
  </si>
  <si>
    <t>F02.5.06.136</t>
  </si>
  <si>
    <t>Curva piana per minicanale in materiale termoplastico senza alogeni, completa di coperchio:</t>
  </si>
  <si>
    <t>F02.5.06.136.a</t>
  </si>
  <si>
    <t>F02.5.06.137</t>
  </si>
  <si>
    <t>Angolo interno per minicanale in materiale termoplastico senza alogeni, completo di coperchio, (base x altezza):</t>
  </si>
  <si>
    <t>F02.5.06.137.a</t>
  </si>
  <si>
    <t>F02.5.06.130</t>
  </si>
  <si>
    <t>Canale portacavi in materiale termoplastico senza alogeni per la distribuzione, divisibile in scomparti, completo di coperchio, adatto anche per esterni, resistente alle intemperie, in opera esclusi eventuali staffaggi:</t>
  </si>
  <si>
    <t>F02.5.06.130.a</t>
  </si>
  <si>
    <t>60 x 40 mm</t>
  </si>
  <si>
    <t>F00.1.01.002.b</t>
  </si>
  <si>
    <t>Edile specializzato: prezzo comprensivo di spese generali ed utili d'impresa pari al 28,70%..... per esecuzione fori in muratura (laterizio forato), rimozione e ripristino controsoffittature, lavori accessori vari, etc..</t>
  </si>
  <si>
    <t>F00.1.01.002.c</t>
  </si>
  <si>
    <t>Edile qualificato: prezzo comprensivo di spese generali ed utili d'impresa pari al 28,70%..... per esecuzione fori in muratura (laterizio forato), rimozione e ripristino controsoffittature, lavori accessori vari, etc..</t>
  </si>
  <si>
    <t>F19.5.05.030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</si>
  <si>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</t>
  </si>
  <si>
    <t>F19.5.05.030.a</t>
  </si>
  <si>
    <t>per altezze fino a 3,6 m</t>
  </si>
  <si>
    <t>n</t>
  </si>
  <si>
    <t>ora</t>
  </si>
  <si>
    <t>gg</t>
  </si>
  <si>
    <t>TOTALE  DEI</t>
  </si>
  <si>
    <t>TOTALE SERVIZI</t>
  </si>
  <si>
    <t>% DEI</t>
  </si>
  <si>
    <t>% Servizi</t>
  </si>
  <si>
    <t>installazione</t>
  </si>
  <si>
    <t>configurazione</t>
  </si>
  <si>
    <t>manutenzione</t>
  </si>
  <si>
    <t>6612647</t>
  </si>
  <si>
    <t xml:space="preserve"> ISTITUTO OMNICOMPRENSIVO DI MONTENERO DI BISACCIA</t>
  </si>
  <si>
    <t>*</t>
  </si>
  <si>
    <t>Listino DEI</t>
  </si>
  <si>
    <t>Lavori di realizzazione di opere civili accessorie alla fornitura - Materiali</t>
  </si>
  <si>
    <t>RTI - Vodafone-Converge</t>
  </si>
  <si>
    <t>NR</t>
  </si>
  <si>
    <t>Lavori di realizzazione di opere civili accessorie alla fornitura - Servizi</t>
  </si>
  <si>
    <t>RL7-4</t>
  </si>
  <si>
    <t>A25025a</t>
  </si>
  <si>
    <t>Ø foro 40 ÷ 60 mm</t>
  </si>
  <si>
    <t>A25025b</t>
  </si>
  <si>
    <t>Ø foro 70 ÷ 100 mm</t>
  </si>
  <si>
    <t>cad</t>
  </si>
  <si>
    <t>HUAWEI</t>
  </si>
  <si>
    <t>Pezzo</t>
  </si>
  <si>
    <t>Servizi opzionali</t>
  </si>
  <si>
    <t>Pezzo/mese</t>
  </si>
  <si>
    <t>Apparati Wireless</t>
  </si>
  <si>
    <t>Fornitura in opera Access point Huawei per ambienti interni</t>
  </si>
  <si>
    <t>AirEngine5761-11-C</t>
  </si>
  <si>
    <t>Configurazione Access point per ambienti interni</t>
  </si>
  <si>
    <t>Manutenzione mensile MP anno 1 Access point per ambienti interni</t>
  </si>
  <si>
    <t>Manutenzione mensile MP successivo anno 1 Access point per ambienti interni</t>
  </si>
  <si>
    <t>Switch</t>
  </si>
  <si>
    <t>Fornitura in opera Porta aggiuntiva Huawei 1000Base-SX per switch di tipo da 1 a 8</t>
  </si>
  <si>
    <t>eSFP-GE-SX-MM850</t>
  </si>
  <si>
    <t>Configurazione Porta aggiuntiva 1000Base-SX per switch di tipo da 1 a 8</t>
  </si>
  <si>
    <t>Manutenzione mensile MP anno 1 Porta aggiuntiva 1000Base-SX per switch di tipo da 1 a 8</t>
  </si>
  <si>
    <t>Manutenzione mensile MP successivo anno 1 Porta aggiuntiva 1000Base-SX per switch di tipo da 1 a 8</t>
  </si>
  <si>
    <t>Gruppi di continuità</t>
  </si>
  <si>
    <t>Fornitura in opera Ups Tipo convertibile tower/rack con capacità di circa 1000VA</t>
  </si>
  <si>
    <t>POWERME</t>
  </si>
  <si>
    <t>CL7RP10K</t>
  </si>
  <si>
    <t>Manutenzione mensile MP anno 1 Ups Tipo convertibile tower/rack con capacità di circa 1000VA</t>
  </si>
  <si>
    <t>Manutenzione mensile MP successivo anno 1 Ups Tipo convertibile tower/rack con capacità di circa 1000VA</t>
  </si>
  <si>
    <t>Fornitura in opera Switch di tipo 2 Huawei</t>
  </si>
  <si>
    <t>S5735-L24P4S-A1-C</t>
  </si>
  <si>
    <t>Configurazione Switch di tipo 2</t>
  </si>
  <si>
    <t>Manutenzione mensile MP anno 1 Switch di tipo 2</t>
  </si>
  <si>
    <t>Manutenzione mensile MP successivo anno 1 Switch di tipo 2</t>
  </si>
  <si>
    <t>Cablaggio strutturato</t>
  </si>
  <si>
    <t>Fornitura Cavo UTP cat.6A, 100Ohm classe Cca</t>
  </si>
  <si>
    <t>LEVITON</t>
  </si>
  <si>
    <t>AC6U-Cca-500GN</t>
  </si>
  <si>
    <t>Installazione Cavo UTP cat.6A, 100Ohm classe Cca</t>
  </si>
  <si>
    <t>Fornitura Patch Panel e accessori in rame - Patch panel altezza 1 U non schermato, di tipo precaricato, equipaggiato con 24 porte RJ45 di cat. 6A, per cavi UTP cat. 6A</t>
  </si>
  <si>
    <t>BUND PAN-24 AC6 UTP</t>
  </si>
  <si>
    <t>Installazione Patch panel altezza 1 U non schermato, di tipo precaricato, equipaggiato con 24 porte RJ45 di cat. 6A, per cavi UTP cat. 6A</t>
  </si>
  <si>
    <t>Fornitura Prese e scatole - Piastrine per l’installazione su scatole UNI503 complete di modulo con 2 RJ45 di cat. 6A UTP, cornice per UNI503 e cestello, e relative scatole</t>
  </si>
  <si>
    <t>BR-KIT-2xRJ45 AC6U</t>
  </si>
  <si>
    <t>Installazione Piastrine per l’installazione su scatole UNI503 complete di modulo con 2 RJ45 di cat. 6A UTP, cornice per UNI503 e cestello, e relative scatole</t>
  </si>
  <si>
    <t>Fornitura in opera Patch cord rame - U/UTP Cat. 6 lunghezza 3 metro</t>
  </si>
  <si>
    <t>C6CPCU030-444BB</t>
  </si>
  <si>
    <t>Fornitura in opera Patch cord rame - U/UTP Cat. 6 lunghezza 1 metro</t>
  </si>
  <si>
    <t>C6CPCU010-444BB</t>
  </si>
  <si>
    <t>Fornitura in opera Armadio rack di tipo 1 da 12U, profondo 600mm, di larghezza 600mm</t>
  </si>
  <si>
    <t>TECNOSTEEL</t>
  </si>
  <si>
    <t xml:space="preserve">F6012CONSIP </t>
  </si>
  <si>
    <t>Fornitura in opera Ripiano fisso</t>
  </si>
  <si>
    <t>F9100</t>
  </si>
  <si>
    <t>Fornitura in opera Gruppo di ventilazione a tetto</t>
  </si>
  <si>
    <t>F9062</t>
  </si>
  <si>
    <t>Fornitura in opera Armadi a rack - tetto con spazzole per ingresso cavi</t>
  </si>
  <si>
    <t>F9324</t>
  </si>
  <si>
    <t>Fornitura cavo multimodale 50/125 micron OM4, 4 fibre classe B2ca</t>
  </si>
  <si>
    <t>GFOM4CDT04LU-B2ca</t>
  </si>
  <si>
    <t>Installazione cavo multimodale 50/125 micron OM4, 4 fibre classe B2ca</t>
  </si>
  <si>
    <t xml:space="preserve">Fornitura Patch Panel e accessori in fibra - Patch panel ottico OM3 e OM4 precaricato con 24 LC duplex, standard 19" altezza 1 RU </t>
  </si>
  <si>
    <t>FPCC1SXMM48LC2</t>
  </si>
  <si>
    <t xml:space="preserve">Installazione Patch panel ottico OM3 e OM4 precaricato con 24 LC duplex, standard 19" altezza 1 RU </t>
  </si>
  <si>
    <t>Fornitura Patch Panel e accessori in fibra - Pigtail in fibra ottica, LC, 50/125 μm, OM4, 1 metro</t>
  </si>
  <si>
    <t>HOTLCOM4001</t>
  </si>
  <si>
    <t>Installazione Pigtail in fibra ottica, LC, 50/125 μm, OM4, 1 metro</t>
  </si>
  <si>
    <t>Fornitura in opera Bretella in fibra ottica - multimodale OM4 LC-LC lunghezza 2 metro</t>
  </si>
  <si>
    <t>HOPLCOM4020LC273</t>
  </si>
  <si>
    <t>R7L3-HUAT4</t>
  </si>
  <si>
    <t>R7L3-HUAT4-C</t>
  </si>
  <si>
    <t>R7L3-HUAT4-M</t>
  </si>
  <si>
    <t>R7L3-HUAT4-M1</t>
  </si>
  <si>
    <t>R7L3-HUATS</t>
  </si>
  <si>
    <t>R7L3-HUATS-C</t>
  </si>
  <si>
    <t>R7L3-HUATS-M</t>
  </si>
  <si>
    <t>R7L3-HUATS-M1</t>
  </si>
  <si>
    <t>Fornitura in opera Switch di tipo 4 Huawei</t>
  </si>
  <si>
    <t>S5731-H48P4XC-C</t>
  </si>
  <si>
    <t>Configurazione Switch di tipo 4</t>
  </si>
  <si>
    <t>Manutenzione mensile MP anno 1 Switch di tipo 4</t>
  </si>
  <si>
    <t>Manutenzione mensile MP successivo anno 1 Switch di tipo 4</t>
  </si>
  <si>
    <t>Fornitura in opera Scheda aggiuntiva Huawei per switch tipo 4, 5 e 6</t>
  </si>
  <si>
    <t>PAC1000S56-DB</t>
  </si>
  <si>
    <t>Configurazione Scheda aggiuntiva per switch tipo 4, 5 e 6</t>
  </si>
  <si>
    <t>Manutenzione mensile MP anno 1 Scheda aggiuntiva per switch tipo 4, 5 e 6</t>
  </si>
  <si>
    <t>Manutenzione mensile MP successivo anno 1 Scheda aggiuntiva per switch tipo 4, 5 e 6</t>
  </si>
  <si>
    <t>R7L3-HUA1GS</t>
  </si>
  <si>
    <t>R7L3-HUA1GS-C</t>
  </si>
  <si>
    <t>R7L3-HUA1GS-M</t>
  </si>
  <si>
    <t>R7L3-HUA1GS-M1</t>
  </si>
  <si>
    <t>R7L3-2RJ456U</t>
  </si>
  <si>
    <t>Fornitura Prese e scatole - Piastrine per l’installazione su scatole UNI503 complete di modulo con 2 RJ45 di cat. 6 UTP, cornice per UNI503 e cestello, e relative scatole</t>
  </si>
  <si>
    <t>BR-KIT-2xRJ45 C6U</t>
  </si>
  <si>
    <t>R7L3-2RJ456U-I</t>
  </si>
  <si>
    <t>Installazione Piastrine per l’installazione su scatole UNI503 complete di modulo con 2 RJ45 di cat. 6 UTP, cornice per UNI503 e cestello, e relative scatole</t>
  </si>
  <si>
    <t>R7L3-UTPCAT601</t>
  </si>
  <si>
    <t>R7L3-UTPCAT603</t>
  </si>
  <si>
    <t>R7L3-C6UCCA</t>
  </si>
  <si>
    <t>Fornitura Cavo UTP cat.6, 100Ohm classe Cca</t>
  </si>
  <si>
    <t>C6U-Cca-Rlx-305GN</t>
  </si>
  <si>
    <t>R7L3-C6UCCA-I</t>
  </si>
  <si>
    <t>Installazione Cavo UTP cat.6, 100Ohm classe Cca</t>
  </si>
  <si>
    <t>R7L3-PP24P6U</t>
  </si>
  <si>
    <t>Fornitura Patch Panel e accessori in rame - Patch panel altezza 1 U non schermato, di tipo precaricato, equipaggiato con 24 porte RJ45 di cat. 6, per cavi UTP cat. 6</t>
  </si>
  <si>
    <t>BUND PAN-24P C6 UTP</t>
  </si>
  <si>
    <t>R7L3-PP24P6U-I</t>
  </si>
  <si>
    <t>Installazione Patch panel altezza 1 U non schermato, di tipo precaricato, equipaggiato con 24 porte RJ45 di cat. 6, per cavi UTP cat. 6</t>
  </si>
  <si>
    <t>R7L3-2RJ456AU</t>
  </si>
  <si>
    <t>R7L3-2RJ456AU-I</t>
  </si>
  <si>
    <t>R7L3-DEIMAT</t>
  </si>
  <si>
    <t>R7L3-DEISER</t>
  </si>
  <si>
    <t>R7L3-F9062</t>
  </si>
  <si>
    <t>R7L3-F9100</t>
  </si>
  <si>
    <t>R7L3-F9324</t>
  </si>
  <si>
    <t>R7L3-HOTLCOM4</t>
  </si>
  <si>
    <t>R7L3-HOTLCOM4-I</t>
  </si>
  <si>
    <t>R7L3-HUAAPAI</t>
  </si>
  <si>
    <t>R7L3-HUAAPAI-C</t>
  </si>
  <si>
    <t>R7L3-HUAAPAI-M</t>
  </si>
  <si>
    <t>R7L3-HUAAPAI-M1</t>
  </si>
  <si>
    <t>R7L3-HUAT2</t>
  </si>
  <si>
    <t>R7L3-HUAT2-C</t>
  </si>
  <si>
    <t>R7L3-HUAT2-M</t>
  </si>
  <si>
    <t>R7L3-HUAT2-M1</t>
  </si>
  <si>
    <t>R7L3-OM404B2</t>
  </si>
  <si>
    <t>R7L3-OM404B2-I</t>
  </si>
  <si>
    <t>R7L3-OM4LCLC02</t>
  </si>
  <si>
    <t>R7L3-PP246AU</t>
  </si>
  <si>
    <t>R7L3-PP246AU-I</t>
  </si>
  <si>
    <t>R7L3-PP24OMLC</t>
  </si>
  <si>
    <t>R7L3-PP24OMLC-I</t>
  </si>
  <si>
    <t>R7L3-T1RCK12</t>
  </si>
  <si>
    <t>R7L3-UPS1K</t>
  </si>
  <si>
    <t>R7L3-UPS1K-M</t>
  </si>
  <si>
    <t>R7L3-UPS1K-M1</t>
  </si>
  <si>
    <t>R7L3-FTPCAT6A01</t>
  </si>
  <si>
    <t>R7L3-FTPCAT6A03</t>
  </si>
  <si>
    <t>Fornitura in opera Patch cord rame - S/FTP Cat. 6A lunghezza 1 metro</t>
  </si>
  <si>
    <t>AC6PCG010-488HB</t>
  </si>
  <si>
    <t>Fornitura in opera Patch cord rame - S/FTP Cat. 6A lunghezza 3 metro</t>
  </si>
  <si>
    <t>AC6PCG030-488HB</t>
  </si>
  <si>
    <t>R7L3-F9030</t>
  </si>
  <si>
    <t>Fornitura in opera Guida patch orizzontale altezza 1U</t>
  </si>
  <si>
    <t>F9030</t>
  </si>
  <si>
    <t>R7L3-C6AUCCA-U</t>
  </si>
  <si>
    <t>R7L3-C6AUCCA-U-I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</si>
</sst>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_-&quot;€ &quot;* #,##0.00_-;&quot;-€ &quot;* #,##0.00_-;_-&quot;€ &quot;* \-??_-;_-@_-"/>
    <numFmt numFmtId="166" formatCode="_-[$€-410]\ * #,##0.00_-;\-[$€-410]\ * #,##0.00_-;_-[$€-410]\ * \-??_-;_-@_-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2" borderId="1">
      <alignment horizontal="center" vertical="center" wrapText="1"/>
    </xf>
    <xf numFmtId="0" fontId="2" fillId="0" borderId="1"/>
    <xf numFmtId="9" fontId="3" fillId="0" borderId="0" applyFont="0" applyFill="0" applyBorder="0" applyAlignment="0" applyProtection="0"/>
    <xf numFmtId="0" fontId="5" fillId="0" borderId="0"/>
    <xf numFmtId="165" fontId="7" fillId="0" borderId="0" applyFill="0" applyBorder="0" applyAlignment="0" applyProtection="0"/>
    <xf numFmtId="9" fontId="7" fillId="0" borderId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2" borderId="1" xfId="1">
      <alignment horizontal="center" vertical="center" wrapText="1"/>
    </xf>
    <xf numFmtId="4" fontId="1" fillId="0" borderId="1" xfId="0" applyNumberFormat="1" applyFont="1" applyBorder="1"/>
    <xf numFmtId="0" fontId="1" fillId="2" borderId="3" xfId="1" applyBorder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0" borderId="2" xfId="5" quotePrefix="1" applyNumberFormat="1" applyFont="1" applyFill="1" applyBorder="1" applyAlignment="1" applyProtection="1">
      <alignment horizontal="left" vertical="center" wrapText="1"/>
      <protection hidden="1"/>
    </xf>
    <xf numFmtId="166" fontId="6" fillId="0" borderId="2" xfId="5" applyNumberFormat="1" applyFont="1" applyFill="1" applyBorder="1" applyAlignment="1" applyProtection="1">
      <alignment horizontal="center" vertical="center" wrapText="1"/>
      <protection hidden="1"/>
    </xf>
    <xf numFmtId="9" fontId="6" fillId="0" borderId="2" xfId="6" applyFont="1" applyFill="1" applyBorder="1" applyAlignment="1" applyProtection="1">
      <alignment horizontal="center" vertical="center" wrapText="1"/>
      <protection hidden="1"/>
    </xf>
    <xf numFmtId="4" fontId="2" fillId="0" borderId="2" xfId="2" applyNumberFormat="1" applyBorder="1"/>
    <xf numFmtId="0" fontId="6" fillId="0" borderId="2" xfId="4" applyFont="1" applyBorder="1" applyAlignment="1">
      <alignment horizontal="center" vertical="center" wrapText="1"/>
    </xf>
    <xf numFmtId="0" fontId="0" fillId="0" borderId="2" xfId="0" applyBorder="1"/>
    <xf numFmtId="4" fontId="4" fillId="0" borderId="2" xfId="0" applyNumberFormat="1" applyFont="1" applyBorder="1"/>
    <xf numFmtId="0" fontId="4" fillId="0" borderId="2" xfId="0" applyFont="1" applyBorder="1"/>
    <xf numFmtId="167" fontId="4" fillId="0" borderId="2" xfId="3" applyNumberFormat="1" applyFont="1" applyBorder="1"/>
    <xf numFmtId="0" fontId="0" fillId="4" borderId="2" xfId="0" applyFill="1" applyBorder="1"/>
    <xf numFmtId="10" fontId="4" fillId="0" borderId="2" xfId="3" applyNumberFormat="1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2" fillId="0" borderId="2" xfId="2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/>
    <xf numFmtId="0" fontId="1" fillId="0" borderId="1" xfId="2" applyFont="1"/>
    <xf numFmtId="0" fontId="2" fillId="0" borderId="1" xfId="2"/>
    <xf numFmtId="10" fontId="1" fillId="0" borderId="0" xfId="0" applyNumberFormat="1" applyFont="1"/>
  </cellXfs>
  <cellStyles count="7">
    <cellStyle name="dei-normale" xfId="2"/>
    <cellStyle name="dei-titoli" xfId="1"/>
    <cellStyle name="Normale" xfId="0" builtinId="0"/>
    <cellStyle name="Normale 11" xfId="4"/>
    <cellStyle name="Percentuale" xfId="3" builtinId="5"/>
    <cellStyle name="Percentuale 2" xfId="6"/>
    <cellStyle name="Valut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A6" sqref="A6"/>
    </sheetView>
  </sheetViews>
  <sheetFormatPr defaultRowHeight="15" x14ac:dyDescent="0.25"/>
  <cols>
    <col min="1" max="1" width="27" bestFit="1" customWidth="1"/>
    <col min="2" max="2" width="19" style="30" customWidth="1"/>
    <col min="3" max="3" width="13.85546875" style="30" customWidth="1"/>
    <col min="4" max="4" width="25.7109375" style="30" customWidth="1"/>
    <col min="5" max="5" width="5.42578125" bestFit="1" customWidth="1"/>
    <col min="6" max="6" width="7.7109375" customWidth="1"/>
    <col min="7" max="7" width="11.5703125" customWidth="1"/>
    <col min="8" max="8" width="12" customWidth="1"/>
    <col min="9" max="9" width="50.28515625" customWidth="1"/>
    <col min="10" max="10" width="9.42578125" bestFit="1" customWidth="1"/>
    <col min="11" max="11" width="7.7109375" customWidth="1"/>
  </cols>
  <sheetData>
    <row r="1" spans="1:11" x14ac:dyDescent="0.25">
      <c r="A1" s="1" t="s">
        <v>0</v>
      </c>
      <c r="B1" s="31" t="s">
        <v>1</v>
      </c>
      <c r="C1" s="31" t="s">
        <v>2</v>
      </c>
      <c r="D1" s="31" t="s">
        <v>3</v>
      </c>
      <c r="E1" s="1" t="s">
        <v>4</v>
      </c>
      <c r="G1" t="s">
        <v>68</v>
      </c>
      <c r="H1" s="17">
        <v>44607</v>
      </c>
      <c r="I1" t="s">
        <v>69</v>
      </c>
      <c r="J1" t="s">
        <v>5</v>
      </c>
      <c r="K1" t="s">
        <v>6</v>
      </c>
    </row>
    <row r="2" spans="1:11" x14ac:dyDescent="0.25">
      <c r="A2" t="s">
        <v>183</v>
      </c>
      <c r="B2" s="32">
        <f>'Dettaglio Allegato 4'!E2</f>
        <v>6</v>
      </c>
      <c r="D2" s="32">
        <v>39.54</v>
      </c>
      <c r="I2" s="1"/>
    </row>
    <row r="3" spans="1:11" x14ac:dyDescent="0.25">
      <c r="A3" t="s">
        <v>184</v>
      </c>
      <c r="B3" s="32">
        <f>'Dettaglio Allegato 4'!E3</f>
        <v>6</v>
      </c>
      <c r="D3" s="32">
        <v>127.14</v>
      </c>
    </row>
    <row r="4" spans="1:11" x14ac:dyDescent="0.25">
      <c r="A4" t="s">
        <v>166</v>
      </c>
      <c r="B4" s="32">
        <f>'Dettaglio Allegato 4'!E4</f>
        <v>22</v>
      </c>
      <c r="D4" s="32">
        <v>120.56</v>
      </c>
    </row>
    <row r="5" spans="1:11" x14ac:dyDescent="0.25">
      <c r="A5" t="s">
        <v>169</v>
      </c>
      <c r="B5" s="32">
        <f>'Dettaglio Allegato 4'!E5</f>
        <v>22</v>
      </c>
      <c r="D5" s="32">
        <v>466.18</v>
      </c>
    </row>
    <row r="6" spans="1:11" x14ac:dyDescent="0.25">
      <c r="A6" t="s">
        <v>220</v>
      </c>
      <c r="B6" s="32">
        <f>'Dettaglio Allegato 4'!E6</f>
        <v>1500</v>
      </c>
      <c r="D6" s="32">
        <v>1020</v>
      </c>
    </row>
    <row r="7" spans="1:11" x14ac:dyDescent="0.25">
      <c r="A7" t="s">
        <v>221</v>
      </c>
      <c r="B7" s="32">
        <f>'Dettaglio Allegato 4'!E7</f>
        <v>1500</v>
      </c>
      <c r="D7" s="32">
        <v>750</v>
      </c>
    </row>
    <row r="8" spans="1:11" x14ac:dyDescent="0.25">
      <c r="A8" t="s">
        <v>173</v>
      </c>
      <c r="B8" s="32">
        <f>'Dettaglio Allegato 4'!E8</f>
        <v>3050</v>
      </c>
      <c r="D8" s="32">
        <v>1342</v>
      </c>
    </row>
    <row r="9" spans="1:11" x14ac:dyDescent="0.25">
      <c r="A9" t="s">
        <v>176</v>
      </c>
      <c r="B9" s="32">
        <f>'Dettaglio Allegato 4'!E9</f>
        <v>3050</v>
      </c>
      <c r="D9" s="32">
        <v>1525</v>
      </c>
    </row>
    <row r="10" spans="1:11" x14ac:dyDescent="0.25">
      <c r="A10" t="s">
        <v>185</v>
      </c>
      <c r="B10" s="32">
        <f>'Dettaglio Allegato 4'!E10</f>
        <v>1</v>
      </c>
      <c r="D10" s="32">
        <f>'Dettaglio DEI'!I3</f>
        <v>1916.30424285</v>
      </c>
    </row>
    <row r="11" spans="1:11" x14ac:dyDescent="0.25">
      <c r="A11" t="s">
        <v>186</v>
      </c>
      <c r="B11" s="32">
        <f>'Dettaglio Allegato 4'!E11</f>
        <v>1</v>
      </c>
      <c r="D11" s="32">
        <f>'Dettaglio DEI'!H3</f>
        <v>6207.9098602500007</v>
      </c>
    </row>
    <row r="12" spans="1:11" x14ac:dyDescent="0.25">
      <c r="A12" t="s">
        <v>217</v>
      </c>
      <c r="B12" s="32">
        <f>'Dettaglio Allegato 4'!E12</f>
        <v>8</v>
      </c>
      <c r="D12" s="32">
        <v>22.32</v>
      </c>
    </row>
    <row r="13" spans="1:11" x14ac:dyDescent="0.25">
      <c r="A13" t="s">
        <v>187</v>
      </c>
      <c r="B13" s="32">
        <f>'Dettaglio Allegato 4'!E13</f>
        <v>1</v>
      </c>
      <c r="D13" s="32">
        <v>37.46</v>
      </c>
    </row>
    <row r="14" spans="1:11" x14ac:dyDescent="0.25">
      <c r="A14" t="s">
        <v>188</v>
      </c>
      <c r="B14" s="32">
        <f>'Dettaglio Allegato 4'!E14</f>
        <v>4</v>
      </c>
      <c r="D14" s="32">
        <v>41.04</v>
      </c>
    </row>
    <row r="15" spans="1:11" x14ac:dyDescent="0.25">
      <c r="A15" t="s">
        <v>189</v>
      </c>
      <c r="B15" s="32">
        <f>'Dettaglio Allegato 4'!E15</f>
        <v>1</v>
      </c>
      <c r="D15" s="32">
        <v>12.72</v>
      </c>
    </row>
    <row r="16" spans="1:11" x14ac:dyDescent="0.25">
      <c r="A16" t="s">
        <v>211</v>
      </c>
      <c r="B16" s="32">
        <f>'Dettaglio Allegato 4'!E16</f>
        <v>12</v>
      </c>
      <c r="D16" s="32">
        <v>85.32</v>
      </c>
    </row>
    <row r="17" spans="1:5" x14ac:dyDescent="0.25">
      <c r="A17" t="s">
        <v>212</v>
      </c>
      <c r="B17" s="32">
        <f>'Dettaglio Allegato 4'!E17</f>
        <v>12</v>
      </c>
      <c r="D17" s="32">
        <v>104.04</v>
      </c>
    </row>
    <row r="18" spans="1:5" x14ac:dyDescent="0.25">
      <c r="A18" t="s">
        <v>190</v>
      </c>
      <c r="B18" s="32">
        <f>'Dettaglio Allegato 4'!E18</f>
        <v>48</v>
      </c>
      <c r="D18" s="32">
        <v>175.2</v>
      </c>
    </row>
    <row r="19" spans="1:5" x14ac:dyDescent="0.25">
      <c r="A19" t="s">
        <v>191</v>
      </c>
      <c r="B19" s="32">
        <f>'Dettaglio Allegato 4'!E19</f>
        <v>48</v>
      </c>
      <c r="D19" s="32">
        <v>726.72</v>
      </c>
    </row>
    <row r="20" spans="1:5" x14ac:dyDescent="0.25">
      <c r="A20" t="s">
        <v>162</v>
      </c>
      <c r="B20" s="32">
        <f>'Dettaglio Allegato 4'!E20</f>
        <v>13</v>
      </c>
      <c r="D20" s="32">
        <v>350.48</v>
      </c>
      <c r="E20" t="s">
        <v>70</v>
      </c>
    </row>
    <row r="21" spans="1:5" x14ac:dyDescent="0.25">
      <c r="A21" t="s">
        <v>163</v>
      </c>
      <c r="B21" s="32">
        <f>'Dettaglio Allegato 4'!E21</f>
        <v>13</v>
      </c>
      <c r="D21" s="32">
        <v>10.27</v>
      </c>
      <c r="E21" t="s">
        <v>70</v>
      </c>
    </row>
    <row r="22" spans="1:5" x14ac:dyDescent="0.25">
      <c r="A22" t="s">
        <v>164</v>
      </c>
      <c r="B22" s="32">
        <f>'Dettaglio Allegato 4'!E22</f>
        <v>13</v>
      </c>
      <c r="C22" s="30">
        <v>12</v>
      </c>
      <c r="D22" s="32">
        <v>7.8</v>
      </c>
      <c r="E22" t="s">
        <v>70</v>
      </c>
    </row>
    <row r="23" spans="1:5" x14ac:dyDescent="0.25">
      <c r="A23" t="s">
        <v>165</v>
      </c>
      <c r="B23" s="32">
        <f>'Dettaglio Allegato 4'!E23</f>
        <v>13</v>
      </c>
      <c r="C23" s="30">
        <v>36</v>
      </c>
      <c r="D23" s="32">
        <v>32.76</v>
      </c>
      <c r="E23" t="s">
        <v>70</v>
      </c>
    </row>
    <row r="24" spans="1:5" x14ac:dyDescent="0.25">
      <c r="A24" t="s">
        <v>192</v>
      </c>
      <c r="B24" s="32">
        <f>'Dettaglio Allegato 4'!E24</f>
        <v>2</v>
      </c>
      <c r="D24" s="32">
        <v>306.83999999999997</v>
      </c>
      <c r="E24" t="s">
        <v>70</v>
      </c>
    </row>
    <row r="25" spans="1:5" x14ac:dyDescent="0.25">
      <c r="A25" t="s">
        <v>193</v>
      </c>
      <c r="B25" s="32">
        <f>'Dettaglio Allegato 4'!E25</f>
        <v>2</v>
      </c>
      <c r="D25" s="32">
        <v>25.56</v>
      </c>
      <c r="E25" t="s">
        <v>70</v>
      </c>
    </row>
    <row r="26" spans="1:5" x14ac:dyDescent="0.25">
      <c r="A26" t="s">
        <v>194</v>
      </c>
      <c r="B26" s="32">
        <f>'Dettaglio Allegato 4'!E26</f>
        <v>2</v>
      </c>
      <c r="C26" s="30">
        <v>12</v>
      </c>
      <c r="D26" s="32">
        <v>7.2</v>
      </c>
      <c r="E26" t="s">
        <v>70</v>
      </c>
    </row>
    <row r="27" spans="1:5" x14ac:dyDescent="0.25">
      <c r="A27" t="s">
        <v>195</v>
      </c>
      <c r="B27" s="32">
        <f>'Dettaglio Allegato 4'!E27</f>
        <v>2</v>
      </c>
      <c r="C27" s="30">
        <v>36</v>
      </c>
      <c r="D27" s="32">
        <v>29.52</v>
      </c>
      <c r="E27" t="s">
        <v>70</v>
      </c>
    </row>
    <row r="28" spans="1:5" x14ac:dyDescent="0.25">
      <c r="A28" t="s">
        <v>196</v>
      </c>
      <c r="B28" s="32">
        <f>'Dettaglio Allegato 4'!E28</f>
        <v>9</v>
      </c>
      <c r="D28" s="32">
        <v>2769.21</v>
      </c>
      <c r="E28" t="s">
        <v>70</v>
      </c>
    </row>
    <row r="29" spans="1:5" x14ac:dyDescent="0.25">
      <c r="A29" t="s">
        <v>197</v>
      </c>
      <c r="B29" s="32">
        <f>'Dettaglio Allegato 4'!E29</f>
        <v>9</v>
      </c>
      <c r="D29" s="32">
        <v>80.819999999999993</v>
      </c>
      <c r="E29" t="s">
        <v>70</v>
      </c>
    </row>
    <row r="30" spans="1:5" x14ac:dyDescent="0.25">
      <c r="A30" t="s">
        <v>198</v>
      </c>
      <c r="B30" s="32">
        <f>'Dettaglio Allegato 4'!E30</f>
        <v>9</v>
      </c>
      <c r="C30" s="30">
        <v>12</v>
      </c>
      <c r="D30" s="32">
        <v>65.88</v>
      </c>
      <c r="E30" t="s">
        <v>70</v>
      </c>
    </row>
    <row r="31" spans="1:5" x14ac:dyDescent="0.25">
      <c r="A31" t="s">
        <v>199</v>
      </c>
      <c r="B31" s="32">
        <f>'Dettaglio Allegato 4'!E31</f>
        <v>9</v>
      </c>
      <c r="C31" s="30">
        <v>36</v>
      </c>
      <c r="D31" s="32">
        <v>262.44</v>
      </c>
      <c r="E31" t="s">
        <v>70</v>
      </c>
    </row>
    <row r="32" spans="1:5" x14ac:dyDescent="0.25">
      <c r="A32" t="s">
        <v>144</v>
      </c>
      <c r="B32" s="32">
        <f>'Dettaglio Allegato 4'!E32</f>
        <v>2</v>
      </c>
      <c r="D32" s="32">
        <v>1839.52</v>
      </c>
      <c r="E32" t="s">
        <v>70</v>
      </c>
    </row>
    <row r="33" spans="1:5" x14ac:dyDescent="0.25">
      <c r="A33" t="s">
        <v>145</v>
      </c>
      <c r="B33" s="32">
        <f>'Dettaglio Allegato 4'!E33</f>
        <v>2</v>
      </c>
      <c r="D33" s="32">
        <v>53.72</v>
      </c>
      <c r="E33" t="s">
        <v>70</v>
      </c>
    </row>
    <row r="34" spans="1:5" x14ac:dyDescent="0.25">
      <c r="A34" t="s">
        <v>146</v>
      </c>
      <c r="B34" s="32">
        <f>'Dettaglio Allegato 4'!E34</f>
        <v>2</v>
      </c>
      <c r="C34" s="30">
        <v>12</v>
      </c>
      <c r="D34" s="32">
        <v>43.68</v>
      </c>
      <c r="E34" t="s">
        <v>70</v>
      </c>
    </row>
    <row r="35" spans="1:5" x14ac:dyDescent="0.25">
      <c r="A35" t="s">
        <v>147</v>
      </c>
      <c r="B35" s="32">
        <f>'Dettaglio Allegato 4'!E35</f>
        <v>2</v>
      </c>
      <c r="C35" s="30">
        <v>36</v>
      </c>
      <c r="D35" s="32">
        <v>174.96</v>
      </c>
      <c r="E35" t="s">
        <v>70</v>
      </c>
    </row>
    <row r="36" spans="1:5" x14ac:dyDescent="0.25">
      <c r="A36" t="s">
        <v>148</v>
      </c>
      <c r="B36" s="32">
        <f>'Dettaglio Allegato 4'!E36</f>
        <v>2</v>
      </c>
      <c r="D36" s="32">
        <v>299.58</v>
      </c>
      <c r="E36" t="s">
        <v>70</v>
      </c>
    </row>
    <row r="37" spans="1:5" x14ac:dyDescent="0.25">
      <c r="A37" t="s">
        <v>149</v>
      </c>
      <c r="B37" s="32">
        <f>'Dettaglio Allegato 4'!E37</f>
        <v>2</v>
      </c>
      <c r="D37" s="32">
        <v>8.74</v>
      </c>
      <c r="E37" t="s">
        <v>70</v>
      </c>
    </row>
    <row r="38" spans="1:5" x14ac:dyDescent="0.25">
      <c r="A38" t="s">
        <v>150</v>
      </c>
      <c r="B38" s="32">
        <f>'Dettaglio Allegato 4'!E38</f>
        <v>2</v>
      </c>
      <c r="C38" s="30">
        <v>12</v>
      </c>
      <c r="D38" s="32">
        <v>7.2</v>
      </c>
      <c r="E38" t="s">
        <v>70</v>
      </c>
    </row>
    <row r="39" spans="1:5" x14ac:dyDescent="0.25">
      <c r="A39" t="s">
        <v>151</v>
      </c>
      <c r="B39" s="32">
        <f>'Dettaglio Allegato 4'!E39</f>
        <v>2</v>
      </c>
      <c r="C39" s="30">
        <v>36</v>
      </c>
      <c r="D39" s="32">
        <v>28.8</v>
      </c>
      <c r="E39" t="s">
        <v>70</v>
      </c>
    </row>
    <row r="40" spans="1:5" x14ac:dyDescent="0.25">
      <c r="A40" t="s">
        <v>200</v>
      </c>
      <c r="B40" s="32">
        <f>'Dettaglio Allegato 4'!E40</f>
        <v>700</v>
      </c>
      <c r="D40" s="32">
        <v>896</v>
      </c>
    </row>
    <row r="41" spans="1:5" x14ac:dyDescent="0.25">
      <c r="A41" t="s">
        <v>201</v>
      </c>
      <c r="B41" s="32">
        <f>'Dettaglio Allegato 4'!E41</f>
        <v>700</v>
      </c>
      <c r="D41" s="32">
        <v>469</v>
      </c>
    </row>
    <row r="42" spans="1:5" x14ac:dyDescent="0.25">
      <c r="A42" t="s">
        <v>202</v>
      </c>
      <c r="B42" s="32">
        <f>'Dettaglio Allegato 4'!E42</f>
        <v>18</v>
      </c>
      <c r="D42" s="32">
        <v>266.22000000000003</v>
      </c>
    </row>
    <row r="43" spans="1:5" x14ac:dyDescent="0.25">
      <c r="A43" t="s">
        <v>203</v>
      </c>
      <c r="B43" s="32">
        <f>'Dettaglio Allegato 4'!E43</f>
        <v>25</v>
      </c>
      <c r="D43" s="32">
        <v>2220</v>
      </c>
    </row>
    <row r="44" spans="1:5" x14ac:dyDescent="0.25">
      <c r="A44" t="s">
        <v>204</v>
      </c>
      <c r="B44" s="32">
        <f>'Dettaglio Allegato 4'!E44</f>
        <v>25</v>
      </c>
      <c r="D44" s="32">
        <v>378.5</v>
      </c>
    </row>
    <row r="45" spans="1:5" x14ac:dyDescent="0.25">
      <c r="A45" t="s">
        <v>205</v>
      </c>
      <c r="B45" s="32">
        <f>'Dettaglio Allegato 4'!E45</f>
        <v>8</v>
      </c>
      <c r="D45" s="32">
        <v>660.64</v>
      </c>
    </row>
    <row r="46" spans="1:5" x14ac:dyDescent="0.25">
      <c r="A46" t="s">
        <v>206</v>
      </c>
      <c r="B46" s="32">
        <f>'Dettaglio Allegato 4'!E46</f>
        <v>8</v>
      </c>
      <c r="D46" s="32">
        <v>121.12</v>
      </c>
    </row>
    <row r="47" spans="1:5" x14ac:dyDescent="0.25">
      <c r="A47" t="s">
        <v>178</v>
      </c>
      <c r="B47" s="32">
        <f>'Dettaglio Allegato 4'!E47</f>
        <v>4</v>
      </c>
      <c r="D47" s="32">
        <v>301.60000000000002</v>
      </c>
    </row>
    <row r="48" spans="1:5" x14ac:dyDescent="0.25">
      <c r="A48" t="s">
        <v>181</v>
      </c>
      <c r="B48" s="32">
        <f>'Dettaglio Allegato 4'!E48</f>
        <v>4</v>
      </c>
      <c r="D48" s="32">
        <v>60.56</v>
      </c>
    </row>
    <row r="49" spans="1:5" x14ac:dyDescent="0.25">
      <c r="A49" t="s">
        <v>207</v>
      </c>
      <c r="B49" s="32">
        <f>'Dettaglio Allegato 4'!E49</f>
        <v>1</v>
      </c>
      <c r="D49" s="32">
        <v>148.44</v>
      </c>
    </row>
    <row r="50" spans="1:5" x14ac:dyDescent="0.25">
      <c r="A50" t="s">
        <v>208</v>
      </c>
      <c r="B50" s="32">
        <f>'Dettaglio Allegato 4'!E50</f>
        <v>1</v>
      </c>
      <c r="D50" s="32">
        <v>198.85</v>
      </c>
    </row>
    <row r="51" spans="1:5" x14ac:dyDescent="0.25">
      <c r="A51" t="s">
        <v>209</v>
      </c>
      <c r="B51" s="32">
        <f>'Dettaglio Allegato 4'!E51</f>
        <v>1</v>
      </c>
      <c r="C51" s="30">
        <v>12</v>
      </c>
      <c r="D51" s="32">
        <v>4.68</v>
      </c>
      <c r="E51" t="s">
        <v>70</v>
      </c>
    </row>
    <row r="52" spans="1:5" x14ac:dyDescent="0.25">
      <c r="A52" t="s">
        <v>210</v>
      </c>
      <c r="B52" s="32">
        <f>'Dettaglio Allegato 4'!E52</f>
        <v>1</v>
      </c>
      <c r="C52" s="30">
        <v>36</v>
      </c>
      <c r="D52" s="32">
        <v>19.079999999999998</v>
      </c>
      <c r="E52" t="s">
        <v>70</v>
      </c>
    </row>
    <row r="53" spans="1:5" x14ac:dyDescent="0.25">
      <c r="A53" t="s">
        <v>171</v>
      </c>
      <c r="B53" s="32">
        <f>'Dettaglio Allegato 4'!E53</f>
        <v>52</v>
      </c>
      <c r="D53" s="32">
        <v>148.72</v>
      </c>
    </row>
    <row r="54" spans="1:5" x14ac:dyDescent="0.25">
      <c r="A54" t="s">
        <v>172</v>
      </c>
      <c r="B54" s="32">
        <f>'Dettaglio Allegato 4'!E54</f>
        <v>52</v>
      </c>
      <c r="D54" s="32">
        <v>181.48</v>
      </c>
    </row>
    <row r="55" spans="1:5" x14ac:dyDescent="0.25">
      <c r="A55" s="1"/>
      <c r="B55" s="31"/>
      <c r="C55" s="31"/>
      <c r="D55" s="33">
        <f>SUM(D2:D54)</f>
        <v>27199.324103100003</v>
      </c>
      <c r="E55" s="1" t="s">
        <v>7</v>
      </c>
    </row>
  </sheetData>
  <autoFilter ref="A1:E55">
    <sortState ref="A2:E55">
      <sortCondition ref="A1:A55"/>
    </sortState>
  </autoFilter>
  <pageMargins left="0.75" right="0.75" top="1" bottom="1" header="0.5" footer="0.5"/>
  <pageSetup paperSize="9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22.85546875" bestFit="1" customWidth="1"/>
    <col min="2" max="2" width="29.28515625" bestFit="1" customWidth="1"/>
    <col min="3" max="3" width="159.85546875" bestFit="1" customWidth="1"/>
    <col min="4" max="4" width="24" bestFit="1" customWidth="1"/>
    <col min="5" max="5" width="11" style="24" bestFit="1" customWidth="1"/>
    <col min="6" max="6" width="9.5703125" style="24" bestFit="1" customWidth="1"/>
    <col min="7" max="7" width="16.85546875" style="24" bestFit="1" customWidth="1"/>
    <col min="8" max="8" width="18.28515625" style="24" bestFit="1" customWidth="1"/>
    <col min="9" max="9" width="11.85546875" style="24" bestFit="1" customWidth="1"/>
    <col min="10" max="13" width="15.85546875" style="24" customWidth="1"/>
    <col min="14" max="14" width="27.28515625" bestFit="1" customWidth="1"/>
    <col min="15" max="15" width="7.85546875" bestFit="1" customWidth="1"/>
    <col min="16" max="16" width="4" customWidth="1"/>
    <col min="17" max="17" width="10.85546875" bestFit="1" customWidth="1"/>
    <col min="18" max="18" width="8.85546875" bestFit="1" customWidth="1"/>
    <col min="19" max="19" width="57.5703125" bestFit="1" customWidth="1"/>
    <col min="20" max="20" width="12.5703125" bestFit="1" customWidth="1"/>
    <col min="21" max="21" width="8.5703125" bestFit="1" customWidth="1"/>
  </cols>
  <sheetData>
    <row r="1" spans="1:21" s="19" customFormat="1" ht="28.5" customHeight="1" x14ac:dyDescent="0.25">
      <c r="A1" s="18" t="s">
        <v>8</v>
      </c>
      <c r="B1" s="18" t="s">
        <v>0</v>
      </c>
      <c r="C1" s="18" t="s">
        <v>9</v>
      </c>
      <c r="D1" s="18" t="s">
        <v>10</v>
      </c>
      <c r="E1" s="21" t="s">
        <v>1</v>
      </c>
      <c r="F1" s="21" t="s">
        <v>2</v>
      </c>
      <c r="G1" s="21" t="s">
        <v>11</v>
      </c>
      <c r="H1" s="21" t="s">
        <v>12</v>
      </c>
      <c r="I1" s="21" t="s">
        <v>13</v>
      </c>
      <c r="J1" s="21" t="s">
        <v>14</v>
      </c>
      <c r="K1" s="21" t="s">
        <v>15</v>
      </c>
      <c r="L1" s="21" t="s">
        <v>16</v>
      </c>
      <c r="M1" s="21" t="s">
        <v>17</v>
      </c>
      <c r="N1" s="18" t="s">
        <v>18</v>
      </c>
      <c r="O1" s="18" t="s">
        <v>4</v>
      </c>
      <c r="P1" s="18"/>
      <c r="Q1" s="19" t="s">
        <v>68</v>
      </c>
      <c r="R1" s="20">
        <v>44607</v>
      </c>
      <c r="S1" s="19" t="s">
        <v>69</v>
      </c>
      <c r="T1" s="19" t="s">
        <v>5</v>
      </c>
      <c r="U1" s="19" t="s">
        <v>76</v>
      </c>
    </row>
    <row r="2" spans="1:21" x14ac:dyDescent="0.25">
      <c r="A2" t="s">
        <v>109</v>
      </c>
      <c r="B2" t="s">
        <v>183</v>
      </c>
      <c r="C2" t="s">
        <v>117</v>
      </c>
      <c r="D2" t="s">
        <v>111</v>
      </c>
      <c r="E2" s="22">
        <v>6</v>
      </c>
      <c r="G2" s="24" t="s">
        <v>83</v>
      </c>
      <c r="H2" s="22">
        <v>6.59</v>
      </c>
      <c r="I2" s="22">
        <f>H2*E2</f>
        <v>39.54</v>
      </c>
      <c r="J2" s="22">
        <v>0</v>
      </c>
      <c r="K2" s="22">
        <v>0</v>
      </c>
      <c r="L2" s="22">
        <v>0</v>
      </c>
      <c r="M2" s="22">
        <v>0</v>
      </c>
      <c r="N2" t="s">
        <v>118</v>
      </c>
    </row>
    <row r="3" spans="1:21" x14ac:dyDescent="0.25">
      <c r="A3" t="s">
        <v>109</v>
      </c>
      <c r="B3" t="s">
        <v>184</v>
      </c>
      <c r="C3" t="s">
        <v>119</v>
      </c>
      <c r="D3" t="s">
        <v>73</v>
      </c>
      <c r="E3" s="22">
        <v>6</v>
      </c>
      <c r="G3" s="24" t="s">
        <v>83</v>
      </c>
      <c r="H3" s="22">
        <v>21.19</v>
      </c>
      <c r="I3" s="22">
        <f>H3*E3</f>
        <v>127.14000000000001</v>
      </c>
      <c r="J3" s="22">
        <v>0</v>
      </c>
      <c r="K3" s="22">
        <v>0</v>
      </c>
      <c r="L3" s="22">
        <v>0</v>
      </c>
      <c r="M3" s="22">
        <v>0</v>
      </c>
    </row>
    <row r="4" spans="1:21" x14ac:dyDescent="0.25">
      <c r="A4" t="s">
        <v>109</v>
      </c>
      <c r="B4" t="s">
        <v>166</v>
      </c>
      <c r="C4" t="s">
        <v>167</v>
      </c>
      <c r="D4" t="s">
        <v>111</v>
      </c>
      <c r="E4" s="22">
        <v>22</v>
      </c>
      <c r="G4" s="24" t="s">
        <v>83</v>
      </c>
      <c r="H4" s="22">
        <v>5.48</v>
      </c>
      <c r="I4" s="22">
        <v>120.56</v>
      </c>
      <c r="J4" s="22">
        <v>0</v>
      </c>
      <c r="K4" s="22">
        <v>0</v>
      </c>
      <c r="L4" s="22">
        <v>0</v>
      </c>
      <c r="M4" s="22">
        <v>0</v>
      </c>
      <c r="N4" t="s">
        <v>168</v>
      </c>
    </row>
    <row r="5" spans="1:21" x14ac:dyDescent="0.25">
      <c r="A5" t="s">
        <v>109</v>
      </c>
      <c r="B5" t="s">
        <v>169</v>
      </c>
      <c r="C5" t="s">
        <v>170</v>
      </c>
      <c r="D5" t="s">
        <v>73</v>
      </c>
      <c r="E5" s="22">
        <v>22</v>
      </c>
      <c r="G5" s="24" t="s">
        <v>83</v>
      </c>
      <c r="H5" s="22">
        <v>21.19</v>
      </c>
      <c r="I5" s="22">
        <v>466.18</v>
      </c>
      <c r="J5" s="22">
        <v>0</v>
      </c>
      <c r="K5" s="22">
        <v>0</v>
      </c>
      <c r="L5" s="22">
        <v>0</v>
      </c>
      <c r="M5" s="22">
        <v>0</v>
      </c>
    </row>
    <row r="6" spans="1:21" x14ac:dyDescent="0.25">
      <c r="A6" t="s">
        <v>109</v>
      </c>
      <c r="B6" t="s">
        <v>220</v>
      </c>
      <c r="C6" t="s">
        <v>110</v>
      </c>
      <c r="D6" t="s">
        <v>111</v>
      </c>
      <c r="E6" s="22">
        <v>1500</v>
      </c>
      <c r="G6" s="24" t="s">
        <v>19</v>
      </c>
      <c r="H6" s="22">
        <v>0.68</v>
      </c>
      <c r="I6" s="22">
        <v>1020</v>
      </c>
      <c r="J6" s="22">
        <v>0</v>
      </c>
      <c r="K6" s="22">
        <v>0</v>
      </c>
      <c r="L6" s="22">
        <v>0</v>
      </c>
      <c r="M6" s="22">
        <v>0</v>
      </c>
      <c r="N6" t="s">
        <v>112</v>
      </c>
    </row>
    <row r="7" spans="1:21" x14ac:dyDescent="0.25">
      <c r="A7" t="s">
        <v>109</v>
      </c>
      <c r="B7" t="s">
        <v>221</v>
      </c>
      <c r="C7" t="s">
        <v>113</v>
      </c>
      <c r="D7" t="s">
        <v>73</v>
      </c>
      <c r="E7" s="22">
        <v>1500</v>
      </c>
      <c r="G7" s="24" t="s">
        <v>19</v>
      </c>
      <c r="H7" s="22">
        <v>0.5</v>
      </c>
      <c r="I7" s="22">
        <v>750</v>
      </c>
      <c r="J7" s="22">
        <v>0</v>
      </c>
      <c r="K7" s="22">
        <v>0</v>
      </c>
      <c r="L7" s="22">
        <v>0</v>
      </c>
      <c r="M7" s="22">
        <v>0</v>
      </c>
    </row>
    <row r="8" spans="1:21" x14ac:dyDescent="0.25">
      <c r="A8" t="s">
        <v>109</v>
      </c>
      <c r="B8" t="s">
        <v>173</v>
      </c>
      <c r="C8" t="s">
        <v>174</v>
      </c>
      <c r="D8" t="s">
        <v>111</v>
      </c>
      <c r="E8" s="22">
        <v>3050</v>
      </c>
      <c r="G8" s="24" t="s">
        <v>19</v>
      </c>
      <c r="H8" s="22">
        <v>0.44</v>
      </c>
      <c r="I8" s="22">
        <v>1342</v>
      </c>
      <c r="J8" s="22">
        <v>0</v>
      </c>
      <c r="K8" s="22">
        <v>0</v>
      </c>
      <c r="L8" s="22">
        <v>0</v>
      </c>
      <c r="M8" s="22">
        <v>0</v>
      </c>
      <c r="N8" t="s">
        <v>175</v>
      </c>
    </row>
    <row r="9" spans="1:21" x14ac:dyDescent="0.25">
      <c r="A9" t="s">
        <v>109</v>
      </c>
      <c r="B9" t="s">
        <v>176</v>
      </c>
      <c r="C9" t="s">
        <v>177</v>
      </c>
      <c r="D9" t="s">
        <v>73</v>
      </c>
      <c r="E9" s="22">
        <v>3050</v>
      </c>
      <c r="G9" s="24" t="s">
        <v>19</v>
      </c>
      <c r="H9" s="22">
        <v>0.5</v>
      </c>
      <c r="I9" s="22">
        <v>1525</v>
      </c>
      <c r="J9" s="22">
        <v>0</v>
      </c>
      <c r="K9" s="22">
        <v>0</v>
      </c>
      <c r="L9" s="22">
        <v>0</v>
      </c>
      <c r="M9" s="22">
        <v>0</v>
      </c>
    </row>
    <row r="10" spans="1:21" x14ac:dyDescent="0.25">
      <c r="A10" t="s">
        <v>71</v>
      </c>
      <c r="B10" t="s">
        <v>185</v>
      </c>
      <c r="C10" t="s">
        <v>72</v>
      </c>
      <c r="D10" t="s">
        <v>73</v>
      </c>
      <c r="E10" s="22">
        <v>1</v>
      </c>
      <c r="G10" s="24" t="s">
        <v>74</v>
      </c>
      <c r="H10" s="22">
        <v>0</v>
      </c>
      <c r="I10" s="22">
        <f>'Dettaglio DEI'!I3</f>
        <v>1916.30424285</v>
      </c>
      <c r="J10" s="22">
        <v>0</v>
      </c>
      <c r="K10" s="22">
        <v>0</v>
      </c>
      <c r="L10" s="22">
        <v>0</v>
      </c>
      <c r="M10" s="22">
        <v>0</v>
      </c>
    </row>
    <row r="11" spans="1:21" x14ac:dyDescent="0.25">
      <c r="A11" t="s">
        <v>71</v>
      </c>
      <c r="B11" t="s">
        <v>186</v>
      </c>
      <c r="C11" t="s">
        <v>75</v>
      </c>
      <c r="D11" t="s">
        <v>73</v>
      </c>
      <c r="E11" s="22">
        <v>1</v>
      </c>
      <c r="G11" s="24" t="s">
        <v>74</v>
      </c>
      <c r="H11" s="22">
        <v>0</v>
      </c>
      <c r="I11" s="22">
        <f>'Dettaglio DEI'!H3</f>
        <v>6207.9098602500007</v>
      </c>
      <c r="J11" s="22">
        <v>0</v>
      </c>
      <c r="K11" s="22">
        <v>0</v>
      </c>
      <c r="L11" s="22">
        <v>0</v>
      </c>
      <c r="M11" s="22">
        <v>0</v>
      </c>
    </row>
    <row r="12" spans="1:21" x14ac:dyDescent="0.25">
      <c r="A12" t="s">
        <v>109</v>
      </c>
      <c r="B12" t="s">
        <v>217</v>
      </c>
      <c r="C12" t="s">
        <v>218</v>
      </c>
      <c r="D12" t="s">
        <v>125</v>
      </c>
      <c r="E12" s="22">
        <v>8</v>
      </c>
      <c r="G12" s="24" t="s">
        <v>83</v>
      </c>
      <c r="H12" s="22">
        <v>2.79</v>
      </c>
      <c r="I12" s="22">
        <v>22.32</v>
      </c>
      <c r="J12" s="22">
        <v>0</v>
      </c>
      <c r="K12" s="22">
        <v>0</v>
      </c>
      <c r="L12" s="22">
        <v>0</v>
      </c>
      <c r="M12" s="22">
        <v>0</v>
      </c>
      <c r="N12" t="s">
        <v>219</v>
      </c>
    </row>
    <row r="13" spans="1:21" x14ac:dyDescent="0.25">
      <c r="A13" t="s">
        <v>109</v>
      </c>
      <c r="B13" t="s">
        <v>187</v>
      </c>
      <c r="C13" t="s">
        <v>129</v>
      </c>
      <c r="D13" t="s">
        <v>125</v>
      </c>
      <c r="E13" s="22">
        <v>1</v>
      </c>
      <c r="G13" s="24" t="s">
        <v>83</v>
      </c>
      <c r="H13" s="22">
        <v>37.46</v>
      </c>
      <c r="I13" s="22">
        <v>37.46</v>
      </c>
      <c r="J13" s="22">
        <v>0</v>
      </c>
      <c r="K13" s="22">
        <v>0</v>
      </c>
      <c r="L13" s="22">
        <v>0</v>
      </c>
      <c r="M13" s="22">
        <v>0</v>
      </c>
      <c r="N13" t="s">
        <v>130</v>
      </c>
    </row>
    <row r="14" spans="1:21" x14ac:dyDescent="0.25">
      <c r="A14" t="s">
        <v>109</v>
      </c>
      <c r="B14" t="s">
        <v>188</v>
      </c>
      <c r="C14" t="s">
        <v>127</v>
      </c>
      <c r="D14" t="s">
        <v>125</v>
      </c>
      <c r="E14" s="22">
        <v>4</v>
      </c>
      <c r="G14" s="24" t="s">
        <v>83</v>
      </c>
      <c r="H14" s="22">
        <v>10.26</v>
      </c>
      <c r="I14" s="22">
        <v>41.04</v>
      </c>
      <c r="J14" s="22">
        <v>0</v>
      </c>
      <c r="K14" s="22">
        <v>0</v>
      </c>
      <c r="L14" s="22">
        <v>0</v>
      </c>
      <c r="M14" s="22">
        <v>0</v>
      </c>
      <c r="N14" t="s">
        <v>128</v>
      </c>
    </row>
    <row r="15" spans="1:21" x14ac:dyDescent="0.25">
      <c r="A15" t="s">
        <v>109</v>
      </c>
      <c r="B15" t="s">
        <v>189</v>
      </c>
      <c r="C15" t="s">
        <v>131</v>
      </c>
      <c r="D15" t="s">
        <v>125</v>
      </c>
      <c r="E15" s="22">
        <v>1</v>
      </c>
      <c r="G15" s="24" t="s">
        <v>83</v>
      </c>
      <c r="H15" s="22">
        <v>12.72</v>
      </c>
      <c r="I15" s="22">
        <v>12.72</v>
      </c>
      <c r="J15" s="22">
        <v>0</v>
      </c>
      <c r="K15" s="22">
        <v>0</v>
      </c>
      <c r="L15" s="22">
        <v>0</v>
      </c>
      <c r="M15" s="22">
        <v>0</v>
      </c>
      <c r="N15" t="s">
        <v>132</v>
      </c>
    </row>
    <row r="16" spans="1:21" x14ac:dyDescent="0.25">
      <c r="A16" t="s">
        <v>109</v>
      </c>
      <c r="B16" t="s">
        <v>211</v>
      </c>
      <c r="C16" t="s">
        <v>213</v>
      </c>
      <c r="D16" t="s">
        <v>111</v>
      </c>
      <c r="E16" s="22">
        <v>12</v>
      </c>
      <c r="G16" s="24" t="s">
        <v>83</v>
      </c>
      <c r="H16" s="22">
        <v>7.11</v>
      </c>
      <c r="I16" s="22">
        <v>85.32</v>
      </c>
      <c r="J16" s="22">
        <v>0</v>
      </c>
      <c r="K16" s="22">
        <v>0</v>
      </c>
      <c r="L16" s="22">
        <v>0</v>
      </c>
      <c r="M16" s="22">
        <v>0</v>
      </c>
      <c r="N16" t="s">
        <v>214</v>
      </c>
    </row>
    <row r="17" spans="1:15" x14ac:dyDescent="0.25">
      <c r="A17" t="s">
        <v>109</v>
      </c>
      <c r="B17" t="s">
        <v>212</v>
      </c>
      <c r="C17" t="s">
        <v>215</v>
      </c>
      <c r="D17" t="s">
        <v>111</v>
      </c>
      <c r="E17" s="22">
        <v>12</v>
      </c>
      <c r="G17" s="24" t="s">
        <v>83</v>
      </c>
      <c r="H17" s="22">
        <v>8.67</v>
      </c>
      <c r="I17" s="22">
        <v>104.04</v>
      </c>
      <c r="J17" s="22">
        <v>0</v>
      </c>
      <c r="K17" s="22">
        <v>0</v>
      </c>
      <c r="L17" s="22">
        <v>0</v>
      </c>
      <c r="M17" s="22">
        <v>0</v>
      </c>
      <c r="N17" t="s">
        <v>216</v>
      </c>
    </row>
    <row r="18" spans="1:15" x14ac:dyDescent="0.25">
      <c r="A18" t="s">
        <v>109</v>
      </c>
      <c r="B18" t="s">
        <v>190</v>
      </c>
      <c r="C18" t="s">
        <v>139</v>
      </c>
      <c r="D18" t="s">
        <v>111</v>
      </c>
      <c r="E18" s="22">
        <v>48</v>
      </c>
      <c r="G18" s="24" t="s">
        <v>83</v>
      </c>
      <c r="H18" s="22">
        <v>3.65</v>
      </c>
      <c r="I18" s="22">
        <v>175.2</v>
      </c>
      <c r="J18" s="22">
        <v>0</v>
      </c>
      <c r="K18" s="22">
        <v>0</v>
      </c>
      <c r="L18" s="22">
        <v>0</v>
      </c>
      <c r="M18" s="22">
        <v>0</v>
      </c>
      <c r="N18" t="s">
        <v>140</v>
      </c>
    </row>
    <row r="19" spans="1:15" x14ac:dyDescent="0.25">
      <c r="A19" t="s">
        <v>109</v>
      </c>
      <c r="B19" t="s">
        <v>191</v>
      </c>
      <c r="C19" t="s">
        <v>141</v>
      </c>
      <c r="D19" t="s">
        <v>73</v>
      </c>
      <c r="E19" s="22">
        <v>48</v>
      </c>
      <c r="G19" s="24" t="s">
        <v>83</v>
      </c>
      <c r="H19" s="22">
        <v>15.14</v>
      </c>
      <c r="I19" s="22">
        <v>726.72</v>
      </c>
      <c r="J19" s="22">
        <v>0</v>
      </c>
      <c r="K19" s="22">
        <v>0</v>
      </c>
      <c r="L19" s="22">
        <v>0</v>
      </c>
      <c r="M19" s="22">
        <v>0</v>
      </c>
    </row>
    <row r="20" spans="1:15" x14ac:dyDescent="0.25">
      <c r="A20" t="s">
        <v>92</v>
      </c>
      <c r="B20" t="s">
        <v>162</v>
      </c>
      <c r="C20" t="s">
        <v>93</v>
      </c>
      <c r="D20" t="s">
        <v>82</v>
      </c>
      <c r="E20" s="22">
        <v>13</v>
      </c>
      <c r="G20" s="24" t="s">
        <v>83</v>
      </c>
      <c r="H20" s="22">
        <v>26.96</v>
      </c>
      <c r="I20" s="22">
        <v>350.48</v>
      </c>
      <c r="J20" s="22">
        <v>0</v>
      </c>
      <c r="K20" s="22">
        <v>0</v>
      </c>
      <c r="L20" s="22">
        <v>0</v>
      </c>
      <c r="M20" s="22">
        <v>0</v>
      </c>
      <c r="N20" t="s">
        <v>94</v>
      </c>
      <c r="O20" t="s">
        <v>70</v>
      </c>
    </row>
    <row r="21" spans="1:15" s="34" customFormat="1" x14ac:dyDescent="0.25">
      <c r="A21" s="34" t="s">
        <v>84</v>
      </c>
      <c r="B21" s="34" t="s">
        <v>163</v>
      </c>
      <c r="C21" s="34" t="s">
        <v>95</v>
      </c>
      <c r="D21" s="34" t="s">
        <v>73</v>
      </c>
      <c r="E21" s="35">
        <v>13</v>
      </c>
      <c r="F21" s="36"/>
      <c r="G21" s="36" t="s">
        <v>83</v>
      </c>
      <c r="H21" s="35">
        <v>0.79</v>
      </c>
      <c r="I21" s="35">
        <v>10.27</v>
      </c>
      <c r="J21" s="35">
        <v>0</v>
      </c>
      <c r="K21" s="35">
        <v>0</v>
      </c>
      <c r="L21" s="35">
        <v>0</v>
      </c>
      <c r="M21" s="35">
        <v>0</v>
      </c>
      <c r="O21" s="34" t="s">
        <v>70</v>
      </c>
    </row>
    <row r="22" spans="1:15" s="34" customFormat="1" x14ac:dyDescent="0.25">
      <c r="A22" s="34" t="s">
        <v>84</v>
      </c>
      <c r="B22" s="34" t="s">
        <v>164</v>
      </c>
      <c r="C22" s="34" t="s">
        <v>96</v>
      </c>
      <c r="D22" s="34" t="s">
        <v>73</v>
      </c>
      <c r="E22" s="35">
        <v>13</v>
      </c>
      <c r="F22" s="36">
        <v>12</v>
      </c>
      <c r="G22" s="36" t="s">
        <v>85</v>
      </c>
      <c r="H22" s="35">
        <v>0.05</v>
      </c>
      <c r="I22" s="35">
        <v>0</v>
      </c>
      <c r="J22" s="35">
        <v>7.8</v>
      </c>
      <c r="K22" s="35">
        <v>0</v>
      </c>
      <c r="L22" s="35">
        <v>0</v>
      </c>
      <c r="M22" s="35">
        <v>0</v>
      </c>
      <c r="O22" s="34" t="s">
        <v>70</v>
      </c>
    </row>
    <row r="23" spans="1:15" s="34" customFormat="1" x14ac:dyDescent="0.25">
      <c r="A23" s="34" t="s">
        <v>84</v>
      </c>
      <c r="B23" s="34" t="s">
        <v>165</v>
      </c>
      <c r="C23" s="34" t="s">
        <v>97</v>
      </c>
      <c r="D23" s="34" t="s">
        <v>73</v>
      </c>
      <c r="E23" s="35">
        <v>13</v>
      </c>
      <c r="F23" s="36">
        <v>36</v>
      </c>
      <c r="G23" s="36" t="s">
        <v>85</v>
      </c>
      <c r="H23" s="35">
        <v>7.0000000000000007E-2</v>
      </c>
      <c r="I23" s="35">
        <v>0</v>
      </c>
      <c r="J23" s="35">
        <v>0</v>
      </c>
      <c r="K23" s="35">
        <v>10.92</v>
      </c>
      <c r="L23" s="35">
        <v>10.92</v>
      </c>
      <c r="M23" s="35">
        <v>10.92</v>
      </c>
      <c r="O23" s="34" t="s">
        <v>70</v>
      </c>
    </row>
    <row r="24" spans="1:15" s="34" customFormat="1" x14ac:dyDescent="0.25">
      <c r="A24" s="34" t="s">
        <v>86</v>
      </c>
      <c r="B24" s="34" t="s">
        <v>192</v>
      </c>
      <c r="C24" s="34" t="s">
        <v>87</v>
      </c>
      <c r="D24" s="34" t="s">
        <v>82</v>
      </c>
      <c r="E24" s="35">
        <v>2</v>
      </c>
      <c r="F24" s="36"/>
      <c r="G24" s="36" t="s">
        <v>83</v>
      </c>
      <c r="H24" s="35">
        <v>153.41999999999999</v>
      </c>
      <c r="I24" s="35">
        <v>306.83999999999997</v>
      </c>
      <c r="J24" s="35">
        <v>0</v>
      </c>
      <c r="K24" s="35">
        <v>0</v>
      </c>
      <c r="L24" s="35">
        <v>0</v>
      </c>
      <c r="M24" s="35">
        <v>0</v>
      </c>
      <c r="N24" s="34" t="s">
        <v>88</v>
      </c>
      <c r="O24" s="34" t="s">
        <v>70</v>
      </c>
    </row>
    <row r="25" spans="1:15" s="34" customFormat="1" x14ac:dyDescent="0.25">
      <c r="A25" s="34" t="s">
        <v>84</v>
      </c>
      <c r="B25" s="34" t="s">
        <v>193</v>
      </c>
      <c r="C25" s="34" t="s">
        <v>89</v>
      </c>
      <c r="D25" s="34" t="s">
        <v>73</v>
      </c>
      <c r="E25" s="35">
        <v>2</v>
      </c>
      <c r="F25" s="36"/>
      <c r="G25" s="36" t="s">
        <v>83</v>
      </c>
      <c r="H25" s="35">
        <v>12.78</v>
      </c>
      <c r="I25" s="35">
        <v>25.56</v>
      </c>
      <c r="J25" s="35">
        <v>0</v>
      </c>
      <c r="K25" s="35">
        <v>0</v>
      </c>
      <c r="L25" s="35">
        <v>0</v>
      </c>
      <c r="M25" s="35">
        <v>0</v>
      </c>
      <c r="O25" s="34" t="s">
        <v>70</v>
      </c>
    </row>
    <row r="26" spans="1:15" s="34" customFormat="1" x14ac:dyDescent="0.25">
      <c r="A26" s="34" t="s">
        <v>84</v>
      </c>
      <c r="B26" s="34" t="s">
        <v>194</v>
      </c>
      <c r="C26" s="34" t="s">
        <v>90</v>
      </c>
      <c r="D26" s="34" t="s">
        <v>73</v>
      </c>
      <c r="E26" s="35">
        <v>2</v>
      </c>
      <c r="F26" s="36">
        <v>12</v>
      </c>
      <c r="G26" s="36" t="s">
        <v>85</v>
      </c>
      <c r="H26" s="35">
        <v>0.3</v>
      </c>
      <c r="I26" s="35">
        <v>0</v>
      </c>
      <c r="J26" s="35">
        <v>7.2</v>
      </c>
      <c r="K26" s="35">
        <v>0</v>
      </c>
      <c r="L26" s="35">
        <v>0</v>
      </c>
      <c r="M26" s="35">
        <v>0</v>
      </c>
      <c r="O26" s="34" t="s">
        <v>70</v>
      </c>
    </row>
    <row r="27" spans="1:15" s="34" customFormat="1" x14ac:dyDescent="0.25">
      <c r="A27" s="34" t="s">
        <v>84</v>
      </c>
      <c r="B27" s="34" t="s">
        <v>195</v>
      </c>
      <c r="C27" s="34" t="s">
        <v>91</v>
      </c>
      <c r="D27" s="34" t="s">
        <v>73</v>
      </c>
      <c r="E27" s="35">
        <v>2</v>
      </c>
      <c r="F27" s="36">
        <v>36</v>
      </c>
      <c r="G27" s="36" t="s">
        <v>85</v>
      </c>
      <c r="H27" s="35">
        <v>0.41</v>
      </c>
      <c r="I27" s="35">
        <v>0</v>
      </c>
      <c r="J27" s="35">
        <v>0</v>
      </c>
      <c r="K27" s="35">
        <v>9.84</v>
      </c>
      <c r="L27" s="35">
        <v>9.84</v>
      </c>
      <c r="M27" s="35">
        <v>9.84</v>
      </c>
      <c r="O27" s="34" t="s">
        <v>70</v>
      </c>
    </row>
    <row r="28" spans="1:15" s="34" customFormat="1" x14ac:dyDescent="0.25">
      <c r="A28" s="34" t="s">
        <v>92</v>
      </c>
      <c r="B28" s="34" t="s">
        <v>196</v>
      </c>
      <c r="C28" s="34" t="s">
        <v>104</v>
      </c>
      <c r="D28" s="34" t="s">
        <v>82</v>
      </c>
      <c r="E28" s="35">
        <v>9</v>
      </c>
      <c r="F28" s="36"/>
      <c r="G28" s="36" t="s">
        <v>83</v>
      </c>
      <c r="H28" s="35">
        <v>307.69</v>
      </c>
      <c r="I28" s="35">
        <v>2769.21</v>
      </c>
      <c r="J28" s="35">
        <v>0</v>
      </c>
      <c r="K28" s="35">
        <v>0</v>
      </c>
      <c r="L28" s="35">
        <v>0</v>
      </c>
      <c r="M28" s="35">
        <v>0</v>
      </c>
      <c r="N28" s="34" t="s">
        <v>105</v>
      </c>
      <c r="O28" s="34" t="s">
        <v>70</v>
      </c>
    </row>
    <row r="29" spans="1:15" s="34" customFormat="1" x14ac:dyDescent="0.25">
      <c r="A29" s="34" t="s">
        <v>84</v>
      </c>
      <c r="B29" s="34" t="s">
        <v>197</v>
      </c>
      <c r="C29" s="34" t="s">
        <v>106</v>
      </c>
      <c r="D29" s="34" t="s">
        <v>73</v>
      </c>
      <c r="E29" s="35">
        <v>9</v>
      </c>
      <c r="F29" s="36"/>
      <c r="G29" s="36" t="s">
        <v>83</v>
      </c>
      <c r="H29" s="35">
        <v>8.98</v>
      </c>
      <c r="I29" s="35">
        <v>80.819999999999993</v>
      </c>
      <c r="J29" s="35">
        <v>0</v>
      </c>
      <c r="K29" s="35">
        <v>0</v>
      </c>
      <c r="L29" s="35">
        <v>0</v>
      </c>
      <c r="M29" s="35">
        <v>0</v>
      </c>
      <c r="O29" s="34" t="s">
        <v>70</v>
      </c>
    </row>
    <row r="30" spans="1:15" s="34" customFormat="1" x14ac:dyDescent="0.25">
      <c r="A30" s="34" t="s">
        <v>84</v>
      </c>
      <c r="B30" s="34" t="s">
        <v>198</v>
      </c>
      <c r="C30" s="34" t="s">
        <v>107</v>
      </c>
      <c r="D30" s="34" t="s">
        <v>73</v>
      </c>
      <c r="E30" s="35">
        <v>9</v>
      </c>
      <c r="F30" s="36">
        <v>12</v>
      </c>
      <c r="G30" s="36" t="s">
        <v>85</v>
      </c>
      <c r="H30" s="35">
        <v>0.61</v>
      </c>
      <c r="I30" s="35">
        <v>0</v>
      </c>
      <c r="J30" s="35">
        <v>65.88</v>
      </c>
      <c r="K30" s="35">
        <v>0</v>
      </c>
      <c r="L30" s="35">
        <v>0</v>
      </c>
      <c r="M30" s="35">
        <v>0</v>
      </c>
      <c r="O30" s="34" t="s">
        <v>70</v>
      </c>
    </row>
    <row r="31" spans="1:15" x14ac:dyDescent="0.25">
      <c r="A31" t="s">
        <v>84</v>
      </c>
      <c r="B31" t="s">
        <v>199</v>
      </c>
      <c r="C31" t="s">
        <v>108</v>
      </c>
      <c r="D31" t="s">
        <v>73</v>
      </c>
      <c r="E31" s="22">
        <v>9</v>
      </c>
      <c r="F31" s="24">
        <v>36</v>
      </c>
      <c r="G31" s="24" t="s">
        <v>85</v>
      </c>
      <c r="H31" s="22">
        <v>0.81</v>
      </c>
      <c r="I31" s="22">
        <v>0</v>
      </c>
      <c r="J31" s="22">
        <v>0</v>
      </c>
      <c r="K31" s="22">
        <v>87.48</v>
      </c>
      <c r="L31" s="22">
        <v>87.48</v>
      </c>
      <c r="M31" s="22">
        <v>87.48</v>
      </c>
      <c r="O31" t="s">
        <v>70</v>
      </c>
    </row>
    <row r="32" spans="1:15" x14ac:dyDescent="0.25">
      <c r="A32" t="s">
        <v>92</v>
      </c>
      <c r="B32" t="s">
        <v>144</v>
      </c>
      <c r="C32" t="s">
        <v>152</v>
      </c>
      <c r="D32" t="s">
        <v>82</v>
      </c>
      <c r="E32" s="22">
        <v>2</v>
      </c>
      <c r="G32" s="24" t="s">
        <v>83</v>
      </c>
      <c r="H32" s="22">
        <v>919.76</v>
      </c>
      <c r="I32" s="22">
        <v>1839.52</v>
      </c>
      <c r="J32" s="22">
        <v>0</v>
      </c>
      <c r="K32" s="22">
        <v>0</v>
      </c>
      <c r="L32" s="22">
        <v>0</v>
      </c>
      <c r="M32" s="22">
        <v>0</v>
      </c>
      <c r="N32" t="s">
        <v>153</v>
      </c>
      <c r="O32" t="s">
        <v>70</v>
      </c>
    </row>
    <row r="33" spans="1:15" x14ac:dyDescent="0.25">
      <c r="A33" t="s">
        <v>84</v>
      </c>
      <c r="B33" t="s">
        <v>145</v>
      </c>
      <c r="C33" t="s">
        <v>154</v>
      </c>
      <c r="D33" t="s">
        <v>73</v>
      </c>
      <c r="E33" s="22">
        <v>2</v>
      </c>
      <c r="G33" s="24" t="s">
        <v>83</v>
      </c>
      <c r="H33" s="22">
        <v>26.86</v>
      </c>
      <c r="I33" s="22">
        <v>53.72</v>
      </c>
      <c r="J33" s="22">
        <v>0</v>
      </c>
      <c r="K33" s="22">
        <v>0</v>
      </c>
      <c r="L33" s="22">
        <v>0</v>
      </c>
      <c r="M33" s="22">
        <v>0</v>
      </c>
      <c r="O33" t="s">
        <v>70</v>
      </c>
    </row>
    <row r="34" spans="1:15" x14ac:dyDescent="0.25">
      <c r="A34" t="s">
        <v>84</v>
      </c>
      <c r="B34" t="s">
        <v>146</v>
      </c>
      <c r="C34" t="s">
        <v>155</v>
      </c>
      <c r="D34" t="s">
        <v>73</v>
      </c>
      <c r="E34" s="22">
        <v>2</v>
      </c>
      <c r="F34" s="24">
        <v>12</v>
      </c>
      <c r="G34" s="24" t="s">
        <v>85</v>
      </c>
      <c r="H34" s="22">
        <v>1.82</v>
      </c>
      <c r="I34" s="22">
        <v>0</v>
      </c>
      <c r="J34" s="22">
        <v>43.68</v>
      </c>
      <c r="K34" s="22">
        <v>0</v>
      </c>
      <c r="L34" s="22">
        <v>0</v>
      </c>
      <c r="M34" s="22">
        <v>0</v>
      </c>
      <c r="O34" t="s">
        <v>70</v>
      </c>
    </row>
    <row r="35" spans="1:15" x14ac:dyDescent="0.25">
      <c r="A35" t="s">
        <v>84</v>
      </c>
      <c r="B35" t="s">
        <v>147</v>
      </c>
      <c r="C35" t="s">
        <v>156</v>
      </c>
      <c r="D35" t="s">
        <v>73</v>
      </c>
      <c r="E35" s="22">
        <v>2</v>
      </c>
      <c r="F35" s="24">
        <v>36</v>
      </c>
      <c r="G35" s="24" t="s">
        <v>85</v>
      </c>
      <c r="H35" s="22">
        <v>2.4300000000000002</v>
      </c>
      <c r="I35" s="22">
        <v>0</v>
      </c>
      <c r="J35" s="22">
        <v>0</v>
      </c>
      <c r="K35" s="22">
        <v>58.32</v>
      </c>
      <c r="L35" s="22">
        <v>58.32</v>
      </c>
      <c r="M35" s="22">
        <v>58.32</v>
      </c>
      <c r="O35" t="s">
        <v>70</v>
      </c>
    </row>
    <row r="36" spans="1:15" x14ac:dyDescent="0.25">
      <c r="A36" t="s">
        <v>92</v>
      </c>
      <c r="B36" t="s">
        <v>148</v>
      </c>
      <c r="C36" t="s">
        <v>157</v>
      </c>
      <c r="D36" t="s">
        <v>82</v>
      </c>
      <c r="E36" s="22">
        <v>2</v>
      </c>
      <c r="G36" s="24" t="s">
        <v>83</v>
      </c>
      <c r="H36" s="22">
        <v>149.79</v>
      </c>
      <c r="I36" s="22">
        <v>299.58</v>
      </c>
      <c r="J36" s="22">
        <v>0</v>
      </c>
      <c r="K36" s="22">
        <v>0</v>
      </c>
      <c r="L36" s="22">
        <v>0</v>
      </c>
      <c r="M36" s="22">
        <v>0</v>
      </c>
      <c r="N36" t="s">
        <v>158</v>
      </c>
      <c r="O36" t="s">
        <v>70</v>
      </c>
    </row>
    <row r="37" spans="1:15" x14ac:dyDescent="0.25">
      <c r="A37" t="s">
        <v>84</v>
      </c>
      <c r="B37" t="s">
        <v>149</v>
      </c>
      <c r="C37" t="s">
        <v>159</v>
      </c>
      <c r="D37" t="s">
        <v>73</v>
      </c>
      <c r="E37" s="22">
        <v>2</v>
      </c>
      <c r="G37" s="24" t="s">
        <v>83</v>
      </c>
      <c r="H37" s="22">
        <v>4.37</v>
      </c>
      <c r="I37" s="22">
        <v>8.74</v>
      </c>
      <c r="J37" s="22">
        <v>0</v>
      </c>
      <c r="K37" s="22">
        <v>0</v>
      </c>
      <c r="L37" s="22">
        <v>0</v>
      </c>
      <c r="M37" s="22">
        <v>0</v>
      </c>
      <c r="O37" t="s">
        <v>70</v>
      </c>
    </row>
    <row r="38" spans="1:15" x14ac:dyDescent="0.25">
      <c r="A38" t="s">
        <v>84</v>
      </c>
      <c r="B38" t="s">
        <v>150</v>
      </c>
      <c r="C38" t="s">
        <v>160</v>
      </c>
      <c r="D38" t="s">
        <v>73</v>
      </c>
      <c r="E38" s="22">
        <v>2</v>
      </c>
      <c r="F38" s="24">
        <v>12</v>
      </c>
      <c r="G38" s="24" t="s">
        <v>85</v>
      </c>
      <c r="H38" s="22">
        <v>0.3</v>
      </c>
      <c r="I38" s="22">
        <v>0</v>
      </c>
      <c r="J38" s="22">
        <v>7.2</v>
      </c>
      <c r="K38" s="22">
        <v>0</v>
      </c>
      <c r="L38" s="22">
        <v>0</v>
      </c>
      <c r="M38" s="22">
        <v>0</v>
      </c>
      <c r="O38" t="s">
        <v>70</v>
      </c>
    </row>
    <row r="39" spans="1:15" x14ac:dyDescent="0.25">
      <c r="A39" t="s">
        <v>84</v>
      </c>
      <c r="B39" t="s">
        <v>151</v>
      </c>
      <c r="C39" t="s">
        <v>161</v>
      </c>
      <c r="D39" t="s">
        <v>73</v>
      </c>
      <c r="E39" s="22">
        <v>2</v>
      </c>
      <c r="F39" s="24">
        <v>36</v>
      </c>
      <c r="G39" s="24" t="s">
        <v>85</v>
      </c>
      <c r="H39" s="22">
        <v>0.4</v>
      </c>
      <c r="I39" s="22">
        <v>0</v>
      </c>
      <c r="J39" s="22">
        <v>0</v>
      </c>
      <c r="K39" s="22">
        <v>9.6</v>
      </c>
      <c r="L39" s="22">
        <v>9.6</v>
      </c>
      <c r="M39" s="22">
        <v>9.6</v>
      </c>
      <c r="O39" t="s">
        <v>70</v>
      </c>
    </row>
    <row r="40" spans="1:15" x14ac:dyDescent="0.25">
      <c r="A40" t="s">
        <v>109</v>
      </c>
      <c r="B40" t="s">
        <v>200</v>
      </c>
      <c r="C40" t="s">
        <v>133</v>
      </c>
      <c r="D40" t="s">
        <v>111</v>
      </c>
      <c r="E40" s="22">
        <v>700</v>
      </c>
      <c r="G40" s="24" t="s">
        <v>19</v>
      </c>
      <c r="H40" s="22">
        <v>1.28</v>
      </c>
      <c r="I40" s="22">
        <f>H40*E40</f>
        <v>896</v>
      </c>
      <c r="J40" s="22">
        <v>0</v>
      </c>
      <c r="K40" s="22">
        <v>0</v>
      </c>
      <c r="L40" s="22">
        <v>0</v>
      </c>
      <c r="M40" s="22">
        <v>0</v>
      </c>
      <c r="N40" t="s">
        <v>134</v>
      </c>
    </row>
    <row r="41" spans="1:15" x14ac:dyDescent="0.25">
      <c r="A41" t="s">
        <v>109</v>
      </c>
      <c r="B41" t="s">
        <v>201</v>
      </c>
      <c r="C41" t="s">
        <v>135</v>
      </c>
      <c r="D41" t="s">
        <v>73</v>
      </c>
      <c r="E41" s="22">
        <v>700</v>
      </c>
      <c r="G41" s="24" t="s">
        <v>19</v>
      </c>
      <c r="H41" s="22">
        <v>0.67</v>
      </c>
      <c r="I41" s="22">
        <f>H41*E41</f>
        <v>469</v>
      </c>
      <c r="J41" s="22">
        <v>0</v>
      </c>
      <c r="K41" s="22">
        <v>0</v>
      </c>
      <c r="L41" s="22">
        <v>0</v>
      </c>
      <c r="M41" s="22">
        <v>0</v>
      </c>
    </row>
    <row r="42" spans="1:15" x14ac:dyDescent="0.25">
      <c r="A42" t="s">
        <v>109</v>
      </c>
      <c r="B42" t="s">
        <v>202</v>
      </c>
      <c r="C42" t="s">
        <v>142</v>
      </c>
      <c r="D42" t="s">
        <v>111</v>
      </c>
      <c r="E42" s="22">
        <v>18</v>
      </c>
      <c r="G42" s="24" t="s">
        <v>83</v>
      </c>
      <c r="H42" s="22">
        <v>14.79</v>
      </c>
      <c r="I42" s="22">
        <v>266.22000000000003</v>
      </c>
      <c r="J42" s="22">
        <v>0</v>
      </c>
      <c r="K42" s="22">
        <v>0</v>
      </c>
      <c r="L42" s="22">
        <v>0</v>
      </c>
      <c r="M42" s="22">
        <v>0</v>
      </c>
      <c r="N42" t="s">
        <v>143</v>
      </c>
    </row>
    <row r="43" spans="1:15" x14ac:dyDescent="0.25">
      <c r="A43" t="s">
        <v>109</v>
      </c>
      <c r="B43" t="s">
        <v>203</v>
      </c>
      <c r="C43" t="s">
        <v>114</v>
      </c>
      <c r="D43" t="s">
        <v>111</v>
      </c>
      <c r="E43" s="22">
        <v>25</v>
      </c>
      <c r="G43" s="24" t="s">
        <v>83</v>
      </c>
      <c r="H43" s="22">
        <v>88.8</v>
      </c>
      <c r="I43" s="22">
        <v>2220</v>
      </c>
      <c r="J43" s="22">
        <v>0</v>
      </c>
      <c r="K43" s="22">
        <v>0</v>
      </c>
      <c r="L43" s="22">
        <v>0</v>
      </c>
      <c r="M43" s="22">
        <v>0</v>
      </c>
      <c r="N43" t="s">
        <v>115</v>
      </c>
    </row>
    <row r="44" spans="1:15" x14ac:dyDescent="0.25">
      <c r="A44" t="s">
        <v>109</v>
      </c>
      <c r="B44" t="s">
        <v>204</v>
      </c>
      <c r="C44" t="s">
        <v>116</v>
      </c>
      <c r="D44" t="s">
        <v>73</v>
      </c>
      <c r="E44" s="22">
        <v>25</v>
      </c>
      <c r="G44" s="24" t="s">
        <v>83</v>
      </c>
      <c r="H44" s="22">
        <v>15.14</v>
      </c>
      <c r="I44" s="22">
        <v>378.5</v>
      </c>
      <c r="J44" s="22">
        <v>0</v>
      </c>
      <c r="K44" s="22">
        <v>0</v>
      </c>
      <c r="L44" s="22">
        <v>0</v>
      </c>
      <c r="M44" s="22">
        <v>0</v>
      </c>
    </row>
    <row r="45" spans="1:15" x14ac:dyDescent="0.25">
      <c r="A45" t="s">
        <v>109</v>
      </c>
      <c r="B45" t="s">
        <v>205</v>
      </c>
      <c r="C45" t="s">
        <v>136</v>
      </c>
      <c r="D45" t="s">
        <v>111</v>
      </c>
      <c r="E45" s="22">
        <v>8</v>
      </c>
      <c r="G45" s="24" t="s">
        <v>83</v>
      </c>
      <c r="H45" s="22">
        <v>82.58</v>
      </c>
      <c r="I45" s="22">
        <f>H45*E45</f>
        <v>660.64</v>
      </c>
      <c r="J45" s="22">
        <v>0</v>
      </c>
      <c r="K45" s="22">
        <v>0</v>
      </c>
      <c r="L45" s="22">
        <v>0</v>
      </c>
      <c r="M45" s="22">
        <v>0</v>
      </c>
      <c r="N45" t="s">
        <v>137</v>
      </c>
    </row>
    <row r="46" spans="1:15" x14ac:dyDescent="0.25">
      <c r="A46" t="s">
        <v>109</v>
      </c>
      <c r="B46" t="s">
        <v>206</v>
      </c>
      <c r="C46" t="s">
        <v>138</v>
      </c>
      <c r="D46" t="s">
        <v>73</v>
      </c>
      <c r="E46" s="22">
        <v>8</v>
      </c>
      <c r="G46" s="24" t="s">
        <v>83</v>
      </c>
      <c r="H46" s="22">
        <v>15.14</v>
      </c>
      <c r="I46" s="22">
        <f>H46*E46</f>
        <v>121.12</v>
      </c>
      <c r="J46" s="22">
        <v>0</v>
      </c>
      <c r="K46" s="22">
        <v>0</v>
      </c>
      <c r="L46" s="22">
        <v>0</v>
      </c>
      <c r="M46" s="22">
        <v>0</v>
      </c>
    </row>
    <row r="47" spans="1:15" x14ac:dyDescent="0.25">
      <c r="A47" t="s">
        <v>109</v>
      </c>
      <c r="B47" t="s">
        <v>178</v>
      </c>
      <c r="C47" t="s">
        <v>179</v>
      </c>
      <c r="D47" t="s">
        <v>111</v>
      </c>
      <c r="E47" s="22">
        <v>4</v>
      </c>
      <c r="G47" s="24" t="s">
        <v>83</v>
      </c>
      <c r="H47" s="22">
        <v>75.400000000000006</v>
      </c>
      <c r="I47" s="22">
        <v>301.60000000000002</v>
      </c>
      <c r="J47" s="22">
        <v>0</v>
      </c>
      <c r="K47" s="22">
        <v>0</v>
      </c>
      <c r="L47" s="22">
        <v>0</v>
      </c>
      <c r="M47" s="22">
        <v>0</v>
      </c>
      <c r="N47" t="s">
        <v>180</v>
      </c>
    </row>
    <row r="48" spans="1:15" x14ac:dyDescent="0.25">
      <c r="A48" t="s">
        <v>109</v>
      </c>
      <c r="B48" t="s">
        <v>181</v>
      </c>
      <c r="C48" t="s">
        <v>182</v>
      </c>
      <c r="D48" t="s">
        <v>73</v>
      </c>
      <c r="E48" s="22">
        <v>4</v>
      </c>
      <c r="G48" s="24" t="s">
        <v>83</v>
      </c>
      <c r="H48" s="22">
        <v>15.14</v>
      </c>
      <c r="I48" s="22">
        <v>60.56</v>
      </c>
      <c r="J48" s="22">
        <v>0</v>
      </c>
      <c r="K48" s="22">
        <v>0</v>
      </c>
      <c r="L48" s="22">
        <v>0</v>
      </c>
      <c r="M48" s="22">
        <v>0</v>
      </c>
    </row>
    <row r="49" spans="1:15" x14ac:dyDescent="0.25">
      <c r="A49" t="s">
        <v>109</v>
      </c>
      <c r="B49" t="s">
        <v>207</v>
      </c>
      <c r="C49" t="s">
        <v>124</v>
      </c>
      <c r="D49" t="s">
        <v>125</v>
      </c>
      <c r="E49" s="22">
        <v>1</v>
      </c>
      <c r="G49" s="24" t="s">
        <v>83</v>
      </c>
      <c r="H49" s="22">
        <v>148.44</v>
      </c>
      <c r="I49" s="22">
        <v>148.44</v>
      </c>
      <c r="J49" s="22">
        <v>0</v>
      </c>
      <c r="K49" s="22">
        <v>0</v>
      </c>
      <c r="L49" s="22">
        <v>0</v>
      </c>
      <c r="M49" s="22">
        <v>0</v>
      </c>
      <c r="N49" t="s">
        <v>126</v>
      </c>
    </row>
    <row r="50" spans="1:15" x14ac:dyDescent="0.25">
      <c r="A50" t="s">
        <v>98</v>
      </c>
      <c r="B50" t="s">
        <v>208</v>
      </c>
      <c r="C50" t="s">
        <v>99</v>
      </c>
      <c r="D50" t="s">
        <v>100</v>
      </c>
      <c r="E50" s="22">
        <v>1</v>
      </c>
      <c r="G50" s="24" t="s">
        <v>83</v>
      </c>
      <c r="H50" s="22">
        <v>198.85</v>
      </c>
      <c r="I50" s="22">
        <v>198.85</v>
      </c>
      <c r="J50" s="22">
        <v>0</v>
      </c>
      <c r="K50" s="22">
        <v>0</v>
      </c>
      <c r="L50" s="22">
        <v>0</v>
      </c>
      <c r="M50" s="22">
        <v>0</v>
      </c>
      <c r="N50" t="s">
        <v>101</v>
      </c>
    </row>
    <row r="51" spans="1:15" x14ac:dyDescent="0.25">
      <c r="A51" t="s">
        <v>84</v>
      </c>
      <c r="B51" t="s">
        <v>209</v>
      </c>
      <c r="C51" t="s">
        <v>102</v>
      </c>
      <c r="D51" t="s">
        <v>73</v>
      </c>
      <c r="E51" s="22">
        <v>1</v>
      </c>
      <c r="F51" s="24">
        <v>12</v>
      </c>
      <c r="G51" s="24" t="s">
        <v>85</v>
      </c>
      <c r="H51" s="22">
        <v>0.39</v>
      </c>
      <c r="I51" s="22">
        <v>0</v>
      </c>
      <c r="J51" s="22">
        <v>4.68</v>
      </c>
      <c r="K51" s="22">
        <v>0</v>
      </c>
      <c r="L51" s="22">
        <v>0</v>
      </c>
      <c r="M51" s="22">
        <v>0</v>
      </c>
      <c r="O51" t="s">
        <v>70</v>
      </c>
    </row>
    <row r="52" spans="1:15" x14ac:dyDescent="0.25">
      <c r="A52" t="s">
        <v>84</v>
      </c>
      <c r="B52" t="s">
        <v>210</v>
      </c>
      <c r="C52" t="s">
        <v>103</v>
      </c>
      <c r="D52" t="s">
        <v>73</v>
      </c>
      <c r="E52" s="22">
        <v>1</v>
      </c>
      <c r="F52" s="24">
        <v>36</v>
      </c>
      <c r="G52" s="24" t="s">
        <v>85</v>
      </c>
      <c r="H52" s="22">
        <v>0.53</v>
      </c>
      <c r="I52" s="22">
        <v>0</v>
      </c>
      <c r="J52" s="22">
        <v>0</v>
      </c>
      <c r="K52" s="22">
        <v>6.36</v>
      </c>
      <c r="L52" s="22">
        <v>6.36</v>
      </c>
      <c r="M52" s="22">
        <v>6.36</v>
      </c>
      <c r="O52" t="s">
        <v>70</v>
      </c>
    </row>
    <row r="53" spans="1:15" x14ac:dyDescent="0.25">
      <c r="A53" t="s">
        <v>109</v>
      </c>
      <c r="B53" t="s">
        <v>171</v>
      </c>
      <c r="C53" t="s">
        <v>122</v>
      </c>
      <c r="D53" t="s">
        <v>111</v>
      </c>
      <c r="E53" s="22">
        <v>52</v>
      </c>
      <c r="G53" s="24" t="s">
        <v>83</v>
      </c>
      <c r="H53" s="22">
        <v>2.86</v>
      </c>
      <c r="I53" s="22">
        <f>H53*E53</f>
        <v>148.72</v>
      </c>
      <c r="J53" s="22">
        <v>0</v>
      </c>
      <c r="K53" s="22">
        <v>0</v>
      </c>
      <c r="L53" s="22">
        <v>0</v>
      </c>
      <c r="M53" s="22">
        <v>0</v>
      </c>
      <c r="N53" t="s">
        <v>123</v>
      </c>
    </row>
    <row r="54" spans="1:15" x14ac:dyDescent="0.25">
      <c r="A54" t="s">
        <v>109</v>
      </c>
      <c r="B54" t="s">
        <v>172</v>
      </c>
      <c r="C54" t="s">
        <v>120</v>
      </c>
      <c r="D54" t="s">
        <v>111</v>
      </c>
      <c r="E54" s="22">
        <v>52</v>
      </c>
      <c r="G54" s="24" t="s">
        <v>83</v>
      </c>
      <c r="H54" s="22">
        <v>3.49</v>
      </c>
      <c r="I54" s="22">
        <f>H54*E54</f>
        <v>181.48000000000002</v>
      </c>
      <c r="J54" s="22">
        <v>0</v>
      </c>
      <c r="K54" s="22">
        <v>0</v>
      </c>
      <c r="L54" s="22">
        <v>0</v>
      </c>
      <c r="M54" s="22">
        <v>0</v>
      </c>
      <c r="N54" t="s">
        <v>121</v>
      </c>
    </row>
    <row r="55" spans="1:15" x14ac:dyDescent="0.25">
      <c r="A55" s="1"/>
      <c r="B55" s="1"/>
      <c r="C55" s="1"/>
      <c r="D55" s="1"/>
      <c r="E55" s="25"/>
      <c r="F55" s="25"/>
      <c r="G55" s="25"/>
      <c r="H55" s="25" t="s">
        <v>20</v>
      </c>
      <c r="I55" s="23">
        <f>SUM(I2:I54)</f>
        <v>26515.324103100003</v>
      </c>
      <c r="J55" s="23">
        <f>SUM(J2:J54)</f>
        <v>136.44</v>
      </c>
      <c r="K55" s="23">
        <f>SUM(K2:K54)</f>
        <v>182.52</v>
      </c>
      <c r="L55" s="23">
        <f>SUM(L2:L54)</f>
        <v>182.52</v>
      </c>
      <c r="M55" s="23">
        <f>SUM(M2:M54)</f>
        <v>182.52</v>
      </c>
    </row>
    <row r="56" spans="1:15" x14ac:dyDescent="0.25">
      <c r="H56" s="26" t="s">
        <v>20</v>
      </c>
      <c r="I56" s="27">
        <f>I55+J55+K55+L55+M55</f>
        <v>27199.324103100003</v>
      </c>
    </row>
  </sheetData>
  <autoFilter ref="A1:U56">
    <sortState ref="A2:U56">
      <sortCondition ref="B1:B56"/>
    </sortState>
  </autoFilter>
  <pageMargins left="0.75" right="0.75" top="1" bottom="1" header="0.5" footer="0.5"/>
  <pageSetup paperSize="9" orientation="portrait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C6" zoomScale="70" zoomScaleNormal="70" workbookViewId="0">
      <selection activeCell="A5" sqref="A5:J18"/>
    </sheetView>
  </sheetViews>
  <sheetFormatPr defaultRowHeight="15" x14ac:dyDescent="0.25"/>
  <cols>
    <col min="1" max="1" width="26.28515625" customWidth="1"/>
    <col min="2" max="2" width="185.5703125" customWidth="1"/>
    <col min="3" max="3" width="30.85546875" customWidth="1"/>
    <col min="4" max="4" width="22.85546875" customWidth="1"/>
    <col min="5" max="7" width="12" style="30" customWidth="1"/>
    <col min="8" max="10" width="14" customWidth="1"/>
  </cols>
  <sheetData>
    <row r="1" spans="1:10" ht="30" x14ac:dyDescent="0.25">
      <c r="A1" s="37"/>
      <c r="B1" s="37"/>
      <c r="C1" s="37"/>
      <c r="D1" s="37"/>
      <c r="E1" s="37"/>
      <c r="F1" s="37"/>
      <c r="G1" s="37"/>
      <c r="H1" s="2" t="s">
        <v>21</v>
      </c>
      <c r="I1" s="2" t="s">
        <v>22</v>
      </c>
      <c r="J1" s="2" t="s">
        <v>23</v>
      </c>
    </row>
    <row r="2" spans="1:10" x14ac:dyDescent="0.25">
      <c r="A2" s="38" t="s">
        <v>24</v>
      </c>
      <c r="B2" s="39"/>
      <c r="C2" s="39"/>
      <c r="D2" s="37"/>
      <c r="E2" s="37"/>
      <c r="F2" s="37"/>
      <c r="G2" s="37"/>
      <c r="H2" s="3">
        <f>SUM(H5:H885)</f>
        <v>16594.252500000002</v>
      </c>
      <c r="I2" s="3">
        <f>SUM(I5:I885)</f>
        <v>5122.4385000000002</v>
      </c>
      <c r="J2" s="3">
        <f>SUM(J5:J885)</f>
        <v>21716.690999999999</v>
      </c>
    </row>
    <row r="3" spans="1:10" x14ac:dyDescent="0.25">
      <c r="A3" s="38" t="s">
        <v>25</v>
      </c>
      <c r="B3" s="39"/>
      <c r="C3" s="39"/>
      <c r="D3" s="40">
        <v>0.62590000000000001</v>
      </c>
      <c r="E3" s="37"/>
      <c r="F3" s="37"/>
      <c r="G3" s="37"/>
      <c r="H3" s="3">
        <f>H2*(1-$D$3)</f>
        <v>6207.9098602500007</v>
      </c>
      <c r="I3" s="3">
        <f>I2*(1-$D$3)</f>
        <v>1916.30424285</v>
      </c>
      <c r="J3" s="3">
        <f>J2*(1-$D$3)</f>
        <v>8124.2141030999992</v>
      </c>
    </row>
    <row r="4" spans="1:10" ht="30" x14ac:dyDescent="0.25">
      <c r="A4" s="4" t="s">
        <v>26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</row>
    <row r="5" spans="1:10" ht="62.25" customHeight="1" x14ac:dyDescent="0.25">
      <c r="A5" s="5" t="s">
        <v>36</v>
      </c>
      <c r="B5" s="6" t="s">
        <v>37</v>
      </c>
      <c r="C5" s="7"/>
      <c r="D5" s="8"/>
      <c r="E5" s="8"/>
      <c r="F5" s="28"/>
      <c r="G5" s="28"/>
      <c r="H5" s="9">
        <f t="shared" ref="H5:H12" si="0">$C5*$G5*D5</f>
        <v>0</v>
      </c>
      <c r="I5" s="9">
        <f t="shared" ref="I5:I12" si="1">$C5*$G5*E5</f>
        <v>0</v>
      </c>
      <c r="J5" s="9">
        <f t="shared" ref="J5:J12" si="2">H5+I5</f>
        <v>0</v>
      </c>
    </row>
    <row r="6" spans="1:10" ht="20.25" x14ac:dyDescent="0.25">
      <c r="A6" s="10" t="s">
        <v>38</v>
      </c>
      <c r="B6" s="6" t="s">
        <v>39</v>
      </c>
      <c r="C6" s="7">
        <v>9.9</v>
      </c>
      <c r="D6" s="8">
        <v>0.65959595959595962</v>
      </c>
      <c r="E6" s="8">
        <v>0.34040404040404038</v>
      </c>
      <c r="F6" s="29" t="s">
        <v>19</v>
      </c>
      <c r="G6" s="29">
        <v>400</v>
      </c>
      <c r="H6" s="9">
        <f t="shared" si="0"/>
        <v>2612</v>
      </c>
      <c r="I6" s="9">
        <f t="shared" si="1"/>
        <v>1348</v>
      </c>
      <c r="J6" s="9">
        <f t="shared" si="2"/>
        <v>3960</v>
      </c>
    </row>
    <row r="7" spans="1:10" ht="20.25" x14ac:dyDescent="0.25">
      <c r="A7" s="10" t="s">
        <v>40</v>
      </c>
      <c r="B7" s="6" t="s">
        <v>41</v>
      </c>
      <c r="C7" s="7"/>
      <c r="D7" s="8"/>
      <c r="E7" s="8"/>
      <c r="F7" s="29"/>
      <c r="G7" s="29"/>
      <c r="H7" s="9">
        <f t="shared" si="0"/>
        <v>0</v>
      </c>
      <c r="I7" s="9">
        <f t="shared" si="1"/>
        <v>0</v>
      </c>
      <c r="J7" s="9">
        <f t="shared" si="2"/>
        <v>0</v>
      </c>
    </row>
    <row r="8" spans="1:10" ht="20.25" x14ac:dyDescent="0.25">
      <c r="A8" s="10" t="s">
        <v>42</v>
      </c>
      <c r="B8" s="6" t="s">
        <v>39</v>
      </c>
      <c r="C8" s="7">
        <v>7.02</v>
      </c>
      <c r="D8" s="8">
        <v>0.77065527065527073</v>
      </c>
      <c r="E8" s="8">
        <v>0.22934472934472927</v>
      </c>
      <c r="F8" s="29" t="s">
        <v>58</v>
      </c>
      <c r="G8" s="29">
        <v>50</v>
      </c>
      <c r="H8" s="9">
        <f t="shared" si="0"/>
        <v>270.5</v>
      </c>
      <c r="I8" s="9">
        <f t="shared" si="1"/>
        <v>80.499999999999972</v>
      </c>
      <c r="J8" s="9">
        <f t="shared" si="2"/>
        <v>351</v>
      </c>
    </row>
    <row r="9" spans="1:10" ht="20.25" x14ac:dyDescent="0.25">
      <c r="A9" s="10" t="s">
        <v>43</v>
      </c>
      <c r="B9" s="6" t="s">
        <v>44</v>
      </c>
      <c r="C9" s="7"/>
      <c r="D9" s="8"/>
      <c r="E9" s="8"/>
      <c r="F9" s="29"/>
      <c r="G9" s="29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20.25" x14ac:dyDescent="0.25">
      <c r="A10" s="10" t="s">
        <v>45</v>
      </c>
      <c r="B10" s="6" t="s">
        <v>39</v>
      </c>
      <c r="C10" s="7">
        <v>6.72</v>
      </c>
      <c r="D10" s="8">
        <v>0.80059523809523814</v>
      </c>
      <c r="E10" s="8">
        <v>0.19940476190476189</v>
      </c>
      <c r="F10" s="29" t="s">
        <v>58</v>
      </c>
      <c r="G10" s="29">
        <v>40</v>
      </c>
      <c r="H10" s="9">
        <f t="shared" si="0"/>
        <v>215.20000000000002</v>
      </c>
      <c r="I10" s="9">
        <f t="shared" si="1"/>
        <v>53.6</v>
      </c>
      <c r="J10" s="9">
        <f t="shared" si="2"/>
        <v>268.8</v>
      </c>
    </row>
    <row r="11" spans="1:10" ht="40.5" x14ac:dyDescent="0.25">
      <c r="A11" s="10" t="s">
        <v>46</v>
      </c>
      <c r="B11" s="6" t="s">
        <v>47</v>
      </c>
      <c r="C11" s="7"/>
      <c r="D11" s="8"/>
      <c r="E11" s="8"/>
      <c r="F11" s="29"/>
      <c r="G11" s="29"/>
      <c r="H11" s="9">
        <f t="shared" si="0"/>
        <v>0</v>
      </c>
      <c r="I11" s="9">
        <f t="shared" si="1"/>
        <v>0</v>
      </c>
      <c r="J11" s="9">
        <f t="shared" si="2"/>
        <v>0</v>
      </c>
    </row>
    <row r="12" spans="1:10" ht="20.25" x14ac:dyDescent="0.25">
      <c r="A12" s="10" t="s">
        <v>48</v>
      </c>
      <c r="B12" s="6" t="s">
        <v>49</v>
      </c>
      <c r="C12" s="7">
        <v>25.14</v>
      </c>
      <c r="D12" s="8">
        <v>0.29992044550517105</v>
      </c>
      <c r="E12" s="8">
        <v>0.70007955449482895</v>
      </c>
      <c r="F12" s="29" t="s">
        <v>19</v>
      </c>
      <c r="G12" s="29">
        <v>200</v>
      </c>
      <c r="H12" s="9">
        <f t="shared" si="0"/>
        <v>1508</v>
      </c>
      <c r="I12" s="9">
        <f t="shared" si="1"/>
        <v>3520</v>
      </c>
      <c r="J12" s="9">
        <f t="shared" si="2"/>
        <v>5028</v>
      </c>
    </row>
    <row r="13" spans="1:10" ht="40.5" x14ac:dyDescent="0.25">
      <c r="A13" s="10" t="s">
        <v>50</v>
      </c>
      <c r="B13" s="6" t="s">
        <v>51</v>
      </c>
      <c r="C13" s="7">
        <v>37.020000000000003</v>
      </c>
      <c r="D13" s="8">
        <v>1</v>
      </c>
      <c r="E13" s="8">
        <v>0</v>
      </c>
      <c r="F13" s="29" t="s">
        <v>59</v>
      </c>
      <c r="G13" s="29">
        <v>80</v>
      </c>
      <c r="H13" s="9">
        <f t="shared" ref="H13:H18" si="3">$C13*$G13*D13</f>
        <v>2961.6000000000004</v>
      </c>
      <c r="I13" s="9">
        <f t="shared" ref="I13:I18" si="4">$C13*$G13*E13</f>
        <v>0</v>
      </c>
      <c r="J13" s="9">
        <f t="shared" ref="J13:J18" si="5">H13+I13</f>
        <v>2961.6000000000004</v>
      </c>
    </row>
    <row r="14" spans="1:10" ht="40.5" x14ac:dyDescent="0.25">
      <c r="A14" s="10" t="s">
        <v>52</v>
      </c>
      <c r="B14" s="6" t="s">
        <v>53</v>
      </c>
      <c r="C14" s="7">
        <v>34.42</v>
      </c>
      <c r="D14" s="8">
        <v>1</v>
      </c>
      <c r="E14" s="8">
        <v>0</v>
      </c>
      <c r="F14" s="29" t="s">
        <v>59</v>
      </c>
      <c r="G14" s="29">
        <v>240</v>
      </c>
      <c r="H14" s="9">
        <f t="shared" si="3"/>
        <v>8260.8000000000011</v>
      </c>
      <c r="I14" s="9">
        <f t="shared" si="4"/>
        <v>0</v>
      </c>
      <c r="J14" s="9">
        <f t="shared" si="5"/>
        <v>8260.8000000000011</v>
      </c>
    </row>
    <row r="15" spans="1:10" ht="20.25" x14ac:dyDescent="0.25">
      <c r="A15" s="10" t="s">
        <v>77</v>
      </c>
      <c r="B15" s="6" t="s">
        <v>78</v>
      </c>
      <c r="C15" s="7">
        <v>107.59</v>
      </c>
      <c r="D15" s="8">
        <v>0.95</v>
      </c>
      <c r="E15" s="8">
        <v>0.03</v>
      </c>
      <c r="F15" s="29" t="s">
        <v>81</v>
      </c>
      <c r="G15" s="29">
        <v>5</v>
      </c>
      <c r="H15" s="9">
        <f t="shared" ref="H15:H16" si="6">$C15*$G15*D15</f>
        <v>511.05250000000001</v>
      </c>
      <c r="I15" s="9">
        <f t="shared" ref="I15:I16" si="7">$C15*$G15*E15</f>
        <v>16.138500000000001</v>
      </c>
      <c r="J15" s="9">
        <f t="shared" ref="J15:J16" si="8">H15+I15</f>
        <v>527.19100000000003</v>
      </c>
    </row>
    <row r="16" spans="1:10" ht="20.25" x14ac:dyDescent="0.25">
      <c r="A16" s="10" t="s">
        <v>79</v>
      </c>
      <c r="B16" s="6" t="s">
        <v>80</v>
      </c>
      <c r="C16" s="7">
        <v>122.04</v>
      </c>
      <c r="D16" s="8">
        <v>0.95</v>
      </c>
      <c r="E16" s="8">
        <v>0.03</v>
      </c>
      <c r="F16" s="29" t="s">
        <v>81</v>
      </c>
      <c r="G16" s="29"/>
      <c r="H16" s="9">
        <f t="shared" si="6"/>
        <v>0</v>
      </c>
      <c r="I16" s="9">
        <f t="shared" si="7"/>
        <v>0</v>
      </c>
      <c r="J16" s="9">
        <f t="shared" si="8"/>
        <v>0</v>
      </c>
    </row>
    <row r="17" spans="1:10" ht="62.25" customHeight="1" x14ac:dyDescent="0.25">
      <c r="A17" s="5" t="s">
        <v>54</v>
      </c>
      <c r="B17" s="6" t="s">
        <v>55</v>
      </c>
      <c r="C17" s="7"/>
      <c r="D17" s="8"/>
      <c r="E17" s="8"/>
      <c r="F17" s="28"/>
      <c r="G17" s="28"/>
      <c r="H17" s="9"/>
      <c r="I17" s="9"/>
      <c r="J17" s="9"/>
    </row>
    <row r="18" spans="1:10" ht="20.25" x14ac:dyDescent="0.25">
      <c r="A18" s="10" t="s">
        <v>56</v>
      </c>
      <c r="B18" s="6" t="s">
        <v>57</v>
      </c>
      <c r="C18" s="7">
        <v>71.86</v>
      </c>
      <c r="D18" s="8">
        <v>0.70999165043139445</v>
      </c>
      <c r="E18" s="8">
        <v>0.29000834956860555</v>
      </c>
      <c r="F18" s="29" t="s">
        <v>60</v>
      </c>
      <c r="G18" s="29">
        <v>5</v>
      </c>
      <c r="H18" s="9">
        <f t="shared" si="3"/>
        <v>255.10000000000002</v>
      </c>
      <c r="I18" s="9">
        <f t="shared" si="4"/>
        <v>104.19999999999997</v>
      </c>
      <c r="J18" s="9">
        <f t="shared" si="5"/>
        <v>359.3</v>
      </c>
    </row>
    <row r="22" spans="1:10" x14ac:dyDescent="0.25">
      <c r="C22" s="15" t="s">
        <v>20</v>
      </c>
      <c r="D22" s="12">
        <f>'Dettaglio Allegato 4'!I56</f>
        <v>27199.324103100003</v>
      </c>
    </row>
    <row r="23" spans="1:10" x14ac:dyDescent="0.25">
      <c r="C23" s="15" t="s">
        <v>61</v>
      </c>
      <c r="D23" s="12">
        <f>J3</f>
        <v>8124.2141030999992</v>
      </c>
    </row>
    <row r="24" spans="1:10" x14ac:dyDescent="0.25">
      <c r="C24" s="15" t="s">
        <v>62</v>
      </c>
      <c r="D24" s="12">
        <f>H3+D29+D30+D31</f>
        <v>11695.239860250002</v>
      </c>
    </row>
    <row r="25" spans="1:10" x14ac:dyDescent="0.25">
      <c r="C25" s="11"/>
      <c r="D25" s="13"/>
    </row>
    <row r="26" spans="1:10" x14ac:dyDescent="0.25">
      <c r="C26" s="15" t="s">
        <v>63</v>
      </c>
      <c r="D26" s="14">
        <f>D23/D22</f>
        <v>0.29869176426240879</v>
      </c>
    </row>
    <row r="27" spans="1:10" x14ac:dyDescent="0.25">
      <c r="C27" s="15" t="s">
        <v>64</v>
      </c>
      <c r="D27" s="16">
        <f>D24/D22</f>
        <v>0.42998273839154161</v>
      </c>
    </row>
    <row r="28" spans="1:10" x14ac:dyDescent="0.25">
      <c r="C28" s="11"/>
      <c r="D28" s="13"/>
    </row>
    <row r="29" spans="1:10" x14ac:dyDescent="0.25">
      <c r="C29" s="11" t="s">
        <v>65</v>
      </c>
      <c r="D29" s="13">
        <f>SUMIF('Dettaglio Allegato 4'!B2:B100,"*-I*",'Dettaglio Allegato 4'!I2:I100)</f>
        <v>4624.22</v>
      </c>
    </row>
    <row r="30" spans="1:10" x14ac:dyDescent="0.25">
      <c r="C30" s="11" t="s">
        <v>66</v>
      </c>
      <c r="D30" s="13">
        <f>SUMIF('Dettaglio Allegato 4'!C3:C101,"*config*",'Dettaglio Allegato 4'!I3:I101)</f>
        <v>179.11</v>
      </c>
    </row>
    <row r="31" spans="1:10" x14ac:dyDescent="0.25">
      <c r="C31" s="11" t="s">
        <v>67</v>
      </c>
      <c r="D31" s="12">
        <f>'Dettaglio Allegato 4'!J55+'Dettaglio Allegato 4'!K55+'Dettaglio Allegato 4'!L55+'Dettaglio Allegato 4'!M55</f>
        <v>684</v>
      </c>
    </row>
  </sheetData>
  <autoFilter ref="A4:J18"/>
  <mergeCells count="6">
    <mergeCell ref="A1:C1"/>
    <mergeCell ref="A2:C2"/>
    <mergeCell ref="A3:C3"/>
    <mergeCell ref="D1:G1"/>
    <mergeCell ref="D2:G2"/>
    <mergeCell ref="D3:G3"/>
  </mergeCells>
  <pageMargins left="0.75" right="0.75" top="1" bottom="1" header="0.5" footer="0.5"/>
  <pageSetup paperSize="9"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pozzo.g</cp:lastModifiedBy>
  <dcterms:created xsi:type="dcterms:W3CDTF">2022-02-01T06:34:32Z</dcterms:created>
  <dcterms:modified xsi:type="dcterms:W3CDTF">2022-12-13T10:11:41Z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2022-11-22T17:19:40Z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de2323bd-c670-46f4-8cb6-948f75024733</vt:lpwstr>
  </property>
  <property fmtid="{D5CDD505-2E9C-101B-9397-08002B2CF9AE}" pid="8" name="MSIP_Label_0359f705-2ba0-454b-9cfc-6ce5bcaac040_ContentBits">
    <vt:lpwstr>2</vt:lpwstr>
  </property>
</Properties>
</file>